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92" yWindow="120" windowWidth="18276" windowHeight="9336" tabRatio="957" firstSheet="2" activeTab="4"/>
  </bookViews>
  <sheets>
    <sheet name="Титульный лист" sheetId="5" r:id="rId1"/>
    <sheet name="Пояснительная записка" sheetId="12" r:id="rId2"/>
    <sheet name="Сводные данные по бюджету време" sheetId="3" r:id="rId3"/>
    <sheet name="График учебного процесса с 1.09" sheetId="13" r:id="rId4"/>
    <sheet name="План учебного процесса" sheetId="7" r:id="rId5"/>
    <sheet name="Перечень кабинетов" sheetId="10" r:id="rId6"/>
    <sheet name="Лист согласования" sheetId="11" r:id="rId7"/>
  </sheets>
  <definedNames>
    <definedName name="_xlnm.Print_Area" localSheetId="3">'График учебного процесса с 1.09'!$A$1:$BB$19</definedName>
    <definedName name="_xlnm.Print_Area" localSheetId="4">'План учебного процесса'!$A$1:$P$95</definedName>
    <definedName name="_xlnm.Print_Area" localSheetId="1">'Пояснительная записка'!$A$1:$Q$18</definedName>
    <definedName name="_xlnm.Print_Area" localSheetId="2">'Сводные данные по бюджету време'!$A$1:$L$30</definedName>
    <definedName name="_xlnm.Print_Area" localSheetId="0">'Титульный лист'!$A$1:$N$41</definedName>
  </definedNames>
  <calcPr calcId="125725"/>
</workbook>
</file>

<file path=xl/calcChain.xml><?xml version="1.0" encoding="utf-8"?>
<calcChain xmlns="http://schemas.openxmlformats.org/spreadsheetml/2006/main">
  <c r="E42" i="7"/>
  <c r="L9"/>
  <c r="F65" l="1"/>
  <c r="G11" l="1"/>
  <c r="E11" l="1"/>
  <c r="D11"/>
  <c r="E70" l="1"/>
  <c r="N44" l="1"/>
  <c r="E60" l="1"/>
  <c r="E59"/>
  <c r="E58"/>
  <c r="E39"/>
  <c r="E40"/>
  <c r="E38"/>
  <c r="E80"/>
  <c r="E79"/>
  <c r="E49"/>
  <c r="E50"/>
  <c r="E51"/>
  <c r="E52"/>
  <c r="E53"/>
  <c r="E54"/>
  <c r="E33"/>
  <c r="E73"/>
  <c r="E48"/>
  <c r="G48"/>
  <c r="N79"/>
  <c r="I11" l="1"/>
  <c r="J11"/>
  <c r="F19"/>
  <c r="O69"/>
  <c r="P69"/>
  <c r="F77"/>
  <c r="E77" s="1"/>
  <c r="M71"/>
  <c r="M69" s="1"/>
  <c r="N71"/>
  <c r="N69" s="1"/>
  <c r="L71"/>
  <c r="L69" s="1"/>
  <c r="K71"/>
  <c r="K69" s="1"/>
  <c r="K57"/>
  <c r="L57"/>
  <c r="M57"/>
  <c r="N57"/>
  <c r="O57"/>
  <c r="F70"/>
  <c r="P76"/>
  <c r="O76"/>
  <c r="G29"/>
  <c r="H69"/>
  <c r="L64"/>
  <c r="L62" s="1"/>
  <c r="K64"/>
  <c r="K62" s="1"/>
  <c r="F12"/>
  <c r="E12" s="1"/>
  <c r="F13"/>
  <c r="G19" l="1"/>
  <c r="E19"/>
  <c r="E13"/>
  <c r="D13" s="1"/>
  <c r="D19"/>
  <c r="F76"/>
  <c r="G76" s="1"/>
  <c r="G13"/>
  <c r="D12"/>
  <c r="J20"/>
  <c r="I20"/>
  <c r="F28"/>
  <c r="F29"/>
  <c r="E29" s="1"/>
  <c r="F27"/>
  <c r="E27" s="1"/>
  <c r="F25"/>
  <c r="E25" s="1"/>
  <c r="F26"/>
  <c r="E26" s="1"/>
  <c r="F24"/>
  <c r="F23"/>
  <c r="E23" s="1"/>
  <c r="F21"/>
  <c r="E21" s="1"/>
  <c r="F15"/>
  <c r="E24" l="1"/>
  <c r="D24" s="1"/>
  <c r="D29"/>
  <c r="E28"/>
  <c r="D25"/>
  <c r="G15"/>
  <c r="G23"/>
  <c r="D23"/>
  <c r="G26"/>
  <c r="D26"/>
  <c r="D27"/>
  <c r="D28"/>
  <c r="G24"/>
  <c r="G28"/>
  <c r="G27"/>
  <c r="G25"/>
  <c r="F72" l="1"/>
  <c r="E72" s="1"/>
  <c r="F73"/>
  <c r="F66"/>
  <c r="E66" s="1"/>
  <c r="E65"/>
  <c r="O37"/>
  <c r="P37"/>
  <c r="N37"/>
  <c r="G72" l="1"/>
  <c r="F71"/>
  <c r="G65"/>
  <c r="F64"/>
  <c r="D66"/>
  <c r="G66"/>
  <c r="D73"/>
  <c r="G73"/>
  <c r="L47"/>
  <c r="M47"/>
  <c r="N47"/>
  <c r="O47"/>
  <c r="P47"/>
  <c r="K47"/>
  <c r="P57"/>
  <c r="F63"/>
  <c r="E63" s="1"/>
  <c r="K32"/>
  <c r="L32"/>
  <c r="M32"/>
  <c r="N32"/>
  <c r="O32"/>
  <c r="P32"/>
  <c r="F38"/>
  <c r="F82" l="1"/>
  <c r="F83" s="1"/>
  <c r="F69"/>
  <c r="D72"/>
  <c r="D71" s="1"/>
  <c r="E71"/>
  <c r="D65"/>
  <c r="D64" s="1"/>
  <c r="E64"/>
  <c r="E82" s="1"/>
  <c r="D77"/>
  <c r="E76"/>
  <c r="G71"/>
  <c r="G63"/>
  <c r="F62"/>
  <c r="G64"/>
  <c r="F45"/>
  <c r="E45" s="1"/>
  <c r="F39"/>
  <c r="L41"/>
  <c r="K41"/>
  <c r="K13" i="3"/>
  <c r="L13"/>
  <c r="G13"/>
  <c r="I13"/>
  <c r="J13"/>
  <c r="F60" i="7"/>
  <c r="F22"/>
  <c r="E22" s="1"/>
  <c r="F14"/>
  <c r="E14" s="1"/>
  <c r="F16"/>
  <c r="E16" s="1"/>
  <c r="F17"/>
  <c r="F18"/>
  <c r="F11" l="1"/>
  <c r="E18"/>
  <c r="G62"/>
  <c r="D18"/>
  <c r="G18"/>
  <c r="G16"/>
  <c r="D16"/>
  <c r="F20"/>
  <c r="E20"/>
  <c r="G45"/>
  <c r="G44" s="1"/>
  <c r="F44"/>
  <c r="G39"/>
  <c r="D39"/>
  <c r="G22"/>
  <c r="G12"/>
  <c r="D14"/>
  <c r="D17"/>
  <c r="D21"/>
  <c r="G21"/>
  <c r="D15"/>
  <c r="D60"/>
  <c r="F59"/>
  <c r="F58"/>
  <c r="F40"/>
  <c r="F56"/>
  <c r="E56" s="1"/>
  <c r="F55"/>
  <c r="E55" s="1"/>
  <c r="F54"/>
  <c r="F53"/>
  <c r="F52"/>
  <c r="F51"/>
  <c r="F50"/>
  <c r="F49"/>
  <c r="F48"/>
  <c r="F43"/>
  <c r="E43" s="1"/>
  <c r="F42"/>
  <c r="F34"/>
  <c r="E34" s="1"/>
  <c r="F33"/>
  <c r="F36"/>
  <c r="F35"/>
  <c r="E35" s="1"/>
  <c r="M79"/>
  <c r="G34" l="1"/>
  <c r="G52"/>
  <c r="G49"/>
  <c r="G51"/>
  <c r="G53"/>
  <c r="G55"/>
  <c r="D55"/>
  <c r="G43"/>
  <c r="G50"/>
  <c r="G54"/>
  <c r="G56"/>
  <c r="D22"/>
  <c r="D20" s="1"/>
  <c r="E10"/>
  <c r="G20"/>
  <c r="F10"/>
  <c r="I8"/>
  <c r="I9" s="1"/>
  <c r="I10"/>
  <c r="J8"/>
  <c r="J9" s="1"/>
  <c r="J10"/>
  <c r="G33"/>
  <c r="F32"/>
  <c r="F47"/>
  <c r="F46" s="1"/>
  <c r="D45"/>
  <c r="D44" s="1"/>
  <c r="E44"/>
  <c r="F41"/>
  <c r="F57"/>
  <c r="F37"/>
  <c r="D49"/>
  <c r="D53"/>
  <c r="D54"/>
  <c r="D36"/>
  <c r="D50"/>
  <c r="D43"/>
  <c r="D51"/>
  <c r="D52"/>
  <c r="D56"/>
  <c r="F80"/>
  <c r="D35"/>
  <c r="D34"/>
  <c r="G42"/>
  <c r="G40"/>
  <c r="D40"/>
  <c r="F79"/>
  <c r="G38"/>
  <c r="G58"/>
  <c r="G59"/>
  <c r="D59"/>
  <c r="G77"/>
  <c r="G70"/>
  <c r="P61"/>
  <c r="P46" s="1"/>
  <c r="P8" s="1"/>
  <c r="P9" s="1"/>
  <c r="K61"/>
  <c r="L61"/>
  <c r="O61"/>
  <c r="O46" s="1"/>
  <c r="O8" s="1"/>
  <c r="O9" s="1"/>
  <c r="M61"/>
  <c r="M46" s="1"/>
  <c r="M8" s="1"/>
  <c r="M9" s="1"/>
  <c r="N61"/>
  <c r="N46" s="1"/>
  <c r="N8" s="1"/>
  <c r="N9" s="1"/>
  <c r="G41" l="1"/>
  <c r="F61"/>
  <c r="G79"/>
  <c r="G10"/>
  <c r="G47"/>
  <c r="G32"/>
  <c r="D10"/>
  <c r="D58"/>
  <c r="D57" s="1"/>
  <c r="E57"/>
  <c r="G57"/>
  <c r="D42"/>
  <c r="D41" s="1"/>
  <c r="E41"/>
  <c r="D48"/>
  <c r="D47" s="1"/>
  <c r="E47"/>
  <c r="E46" s="1"/>
  <c r="L46"/>
  <c r="L8" s="1"/>
  <c r="K46"/>
  <c r="K8" s="1"/>
  <c r="K9" s="1"/>
  <c r="E37"/>
  <c r="D38"/>
  <c r="D37" s="1"/>
  <c r="D33"/>
  <c r="D32" s="1"/>
  <c r="E32"/>
  <c r="G37"/>
  <c r="E62"/>
  <c r="G80"/>
  <c r="D80"/>
  <c r="D82" l="1"/>
  <c r="E69"/>
  <c r="E61" s="1"/>
  <c r="D63"/>
  <c r="D62" s="1"/>
  <c r="D70"/>
  <c r="D76"/>
  <c r="G69"/>
  <c r="D79"/>
  <c r="D69" l="1"/>
  <c r="G82"/>
  <c r="G46"/>
  <c r="G61"/>
  <c r="D61"/>
  <c r="F31"/>
  <c r="F84" l="1"/>
  <c r="D46"/>
  <c r="E31"/>
  <c r="G31"/>
  <c r="G83" s="1"/>
  <c r="G84" s="1"/>
  <c r="E83" l="1"/>
  <c r="E84" s="1"/>
  <c r="D31"/>
  <c r="D83" l="1"/>
  <c r="D84" s="1"/>
</calcChain>
</file>

<file path=xl/sharedStrings.xml><?xml version="1.0" encoding="utf-8"?>
<sst xmlns="http://schemas.openxmlformats.org/spreadsheetml/2006/main" count="494" uniqueCount="360">
  <si>
    <t>Промежуточная аттестация</t>
  </si>
  <si>
    <t>2. Сводные данные по бюджету времени</t>
  </si>
  <si>
    <t>ОУ</t>
  </si>
  <si>
    <t>сентябрь</t>
  </si>
  <si>
    <t>октябрь</t>
  </si>
  <si>
    <t>ноябрь</t>
  </si>
  <si>
    <t>декабрь</t>
  </si>
  <si>
    <t>январь</t>
  </si>
  <si>
    <t>февраль</t>
  </si>
  <si>
    <t>март</t>
  </si>
  <si>
    <t>апрель</t>
  </si>
  <si>
    <t>май</t>
  </si>
  <si>
    <t>июнь</t>
  </si>
  <si>
    <t>июль</t>
  </si>
  <si>
    <t>август</t>
  </si>
  <si>
    <t xml:space="preserve">Теоретическое            обучение </t>
  </si>
  <si>
    <t>Учебная практика, проводимая непрерывно                                                          (концентрированно)</t>
  </si>
  <si>
    <t>Учебная практика,                    проводимая путем чередования с теоретическими занятиями (рассредоточено)</t>
  </si>
  <si>
    <t>к    у    р    с</t>
  </si>
  <si>
    <t xml:space="preserve">Обозначения                                                             </t>
  </si>
  <si>
    <t>всего</t>
  </si>
  <si>
    <t>3 курс</t>
  </si>
  <si>
    <t xml:space="preserve">курсы              </t>
  </si>
  <si>
    <t>учебной практики</t>
  </si>
  <si>
    <t>экзаменов</t>
  </si>
  <si>
    <t>дифференцированных зачетов</t>
  </si>
  <si>
    <t>дисциплин и МДК</t>
  </si>
  <si>
    <t>Всего</t>
  </si>
  <si>
    <t>ГИА</t>
  </si>
  <si>
    <t>УЧЕБНЫЙ ПЛАН</t>
  </si>
  <si>
    <t>на базе основного общего образования</t>
  </si>
  <si>
    <t>"______" __________________ 20____г.</t>
  </si>
  <si>
    <t>Преддипломная</t>
  </si>
  <si>
    <t xml:space="preserve">По профилю специальности </t>
  </si>
  <si>
    <t>Производственная практика</t>
  </si>
  <si>
    <t>Обучение по дисциплинам и междисциплинарным курсам</t>
  </si>
  <si>
    <t>Каникулы</t>
  </si>
  <si>
    <t>Всего           (по курсам)</t>
  </si>
  <si>
    <t xml:space="preserve">Промежуточная аттестация </t>
  </si>
  <si>
    <t>самостоятельная учебная работа</t>
  </si>
  <si>
    <t>обязательная аудиторная</t>
  </si>
  <si>
    <t>всего занятий</t>
  </si>
  <si>
    <t>учебная нагрузка обучающихся (час.)</t>
  </si>
  <si>
    <t>распределение обязательной (аудиторной) нагрузки по курсам и семестрам (час. в семестр)</t>
  </si>
  <si>
    <t>курсовых работ (проектов)</t>
  </si>
  <si>
    <t>ОД.00</t>
  </si>
  <si>
    <t>История</t>
  </si>
  <si>
    <t>Математика</t>
  </si>
  <si>
    <t>Физическая культура</t>
  </si>
  <si>
    <t>ОГСЭ.00</t>
  </si>
  <si>
    <t>Общий гуманитарный и социально-экономический цикл</t>
  </si>
  <si>
    <t>Основы философии</t>
  </si>
  <si>
    <t>Иностранный язык</t>
  </si>
  <si>
    <t>ЕН.00</t>
  </si>
  <si>
    <t>Математический и общий естественонаучный цикл</t>
  </si>
  <si>
    <t>П.00</t>
  </si>
  <si>
    <t>Общеобразовательный цикл</t>
  </si>
  <si>
    <t>ОП.00</t>
  </si>
  <si>
    <t>Общепрофессиональные дисциплины</t>
  </si>
  <si>
    <t>Безопасность жизнедеятельности</t>
  </si>
  <si>
    <t>ПМ.00</t>
  </si>
  <si>
    <t>Профессиональные модули</t>
  </si>
  <si>
    <t>МДК.01.01</t>
  </si>
  <si>
    <t>ПМ.02</t>
  </si>
  <si>
    <t>МДК.02.01</t>
  </si>
  <si>
    <t>МДК.03.01</t>
  </si>
  <si>
    <t>ПМ.04</t>
  </si>
  <si>
    <t>МДК.04.01</t>
  </si>
  <si>
    <t>ПМ.03</t>
  </si>
  <si>
    <t>ОГСЭ.01</t>
  </si>
  <si>
    <t>ЕН.01</t>
  </si>
  <si>
    <t>ОП.01</t>
  </si>
  <si>
    <t>ПМ.01</t>
  </si>
  <si>
    <t>ОП.02</t>
  </si>
  <si>
    <t>ОП.03</t>
  </si>
  <si>
    <t>ОП.04</t>
  </si>
  <si>
    <t>ОП.05</t>
  </si>
  <si>
    <t>ЕН.02</t>
  </si>
  <si>
    <t>ОГСЭ.02</t>
  </si>
  <si>
    <t>ОГСЭ.03</t>
  </si>
  <si>
    <t>ОГСЭ.04</t>
  </si>
  <si>
    <t>Наименование циклов, дисциплин, профессиональных модулей, МДК, практик</t>
  </si>
  <si>
    <t>Формы промежуточной аттестации</t>
  </si>
  <si>
    <t>Русский язык и культура речи</t>
  </si>
  <si>
    <t>Экологические основы природопользования</t>
  </si>
  <si>
    <t xml:space="preserve">индекс                                                                                                                                                                                                                                                                                                                                                                                                                                                                                                                                                                                                                                                                                                                                                                                                                                                                                                                                                                                                                                                                                                                                                                                                                                                                                                                                                                                                                                                                                                                                                                                                                                                                                                                                                                                                                                                                                                                                                                                                                                                                                                                                                                                                                                                                                                                                                                                                                                                                                                                                                                                                                                                                                                                                                                                                         </t>
  </si>
  <si>
    <t>лаборатор ных и практичес ких занятий</t>
  </si>
  <si>
    <t>маскималь ная</t>
  </si>
  <si>
    <t>ОП.06</t>
  </si>
  <si>
    <t>ОП.07</t>
  </si>
  <si>
    <t>ОП.08</t>
  </si>
  <si>
    <t>Менеджмент</t>
  </si>
  <si>
    <t>ОП.09</t>
  </si>
  <si>
    <t>УП.01</t>
  </si>
  <si>
    <t>ПП.01</t>
  </si>
  <si>
    <t>Учебная практика</t>
  </si>
  <si>
    <t>ПП.02</t>
  </si>
  <si>
    <t>Дискретная математика</t>
  </si>
  <si>
    <t>Экономика организации</t>
  </si>
  <si>
    <t>Документационное обеспечение управления</t>
  </si>
  <si>
    <t>Основы теории информации</t>
  </si>
  <si>
    <t>Операционные системы и среды</t>
  </si>
  <si>
    <t>Обработка отраслевой информации</t>
  </si>
  <si>
    <t>Обеспечение проектной деятельности</t>
  </si>
  <si>
    <t>Химия</t>
  </si>
  <si>
    <t>Билогия</t>
  </si>
  <si>
    <t>Физика</t>
  </si>
  <si>
    <t>1 курс</t>
  </si>
  <si>
    <t>2курс</t>
  </si>
  <si>
    <t>4 курс</t>
  </si>
  <si>
    <t>0/2</t>
  </si>
  <si>
    <t>К</t>
  </si>
  <si>
    <t>П</t>
  </si>
  <si>
    <t>А</t>
  </si>
  <si>
    <t>С</t>
  </si>
  <si>
    <t>ВК</t>
  </si>
  <si>
    <t>ОГСЭ.05</t>
  </si>
  <si>
    <t>ОП.11</t>
  </si>
  <si>
    <t>ОП.12</t>
  </si>
  <si>
    <t>Основы учебно-исследовательской деятельности студентов</t>
  </si>
  <si>
    <t>2/2</t>
  </si>
  <si>
    <t>ЕН.03</t>
  </si>
  <si>
    <t>зачетов</t>
  </si>
  <si>
    <t xml:space="preserve">производственной практики </t>
  </si>
  <si>
    <t>-,-,З, З,З,З,З,ДЗ</t>
  </si>
  <si>
    <t xml:space="preserve"> -,-,З,-,-,-,-,-</t>
  </si>
  <si>
    <t xml:space="preserve"> -,-,-,-,-,-,-,ДЗ</t>
  </si>
  <si>
    <t>6</t>
  </si>
  <si>
    <t xml:space="preserve">У                                                       </t>
  </si>
  <si>
    <t>Организация и управление учебным процессом</t>
  </si>
  <si>
    <t>ОГСЭ.06</t>
  </si>
  <si>
    <t>ОГСЭ.07</t>
  </si>
  <si>
    <t>ПДП</t>
  </si>
  <si>
    <t>Преддипломная практика</t>
  </si>
  <si>
    <t>1. Программа базовой подготовки</t>
  </si>
  <si>
    <t>4 нед.</t>
  </si>
  <si>
    <t>6 нед.</t>
  </si>
  <si>
    <t>-,Э,-,-,-,-,-,-</t>
  </si>
  <si>
    <t>-,ДЗ,-,-,-,-,-,-</t>
  </si>
  <si>
    <t>-, ДЗ,-,-,-,-,-,-</t>
  </si>
  <si>
    <t xml:space="preserve"> -,-,ДЗ,-,-,-,-,-</t>
  </si>
  <si>
    <t>-,-,-,-,-,-,ДЗ,ДЗ</t>
  </si>
  <si>
    <t>ОП.10</t>
  </si>
  <si>
    <t>Всего часов в семестре:</t>
  </si>
  <si>
    <t>Всего часов в неделю:</t>
  </si>
  <si>
    <t>по программе базовой подготовки</t>
  </si>
  <si>
    <t>Утверждаю</t>
  </si>
  <si>
    <t>Производственная практика (преддипломная)</t>
  </si>
  <si>
    <t>Производственная практика  (по профилю специальности), проводимая      непрерывно                  (концентрированно)</t>
  </si>
  <si>
    <t>Вариативная часть цикла ОГСЭ</t>
  </si>
  <si>
    <t>Вариативная часть цикла ЕН</t>
  </si>
  <si>
    <t>Вариативная часть цикла ОП.</t>
  </si>
  <si>
    <t>УП.02</t>
  </si>
  <si>
    <t>ПП.03</t>
  </si>
  <si>
    <t>ПП.04</t>
  </si>
  <si>
    <t>Профиль получаемого профессионального образования:  технический</t>
  </si>
  <si>
    <t>технический</t>
  </si>
  <si>
    <t>Наименование</t>
  </si>
  <si>
    <t>№ п/п</t>
  </si>
  <si>
    <t>Кабинеты</t>
  </si>
  <si>
    <t>Социально-экономических дисциплин</t>
  </si>
  <si>
    <t>Иностранного языка</t>
  </si>
  <si>
    <t>Лаборатории</t>
  </si>
  <si>
    <t>Спортивный комплекс</t>
  </si>
  <si>
    <t>Спортивный зал</t>
  </si>
  <si>
    <t>Документационного обеспечения управления</t>
  </si>
  <si>
    <t>Теории информации</t>
  </si>
  <si>
    <t>Операционных систем и сред</t>
  </si>
  <si>
    <t>Обработки информации отраслевой направленности</t>
  </si>
  <si>
    <t>Залы</t>
  </si>
  <si>
    <t>Актовый зал</t>
  </si>
  <si>
    <t>3.      График учебного процесса</t>
  </si>
  <si>
    <t>4. План учебного процесса</t>
  </si>
  <si>
    <t xml:space="preserve">5. Перечень кабинетов, лабораторий  </t>
  </si>
  <si>
    <t>Мировая художественная литература</t>
  </si>
  <si>
    <t xml:space="preserve"> -,-,-,ДЗ,-,-,-,-</t>
  </si>
  <si>
    <t>1/0/0</t>
  </si>
  <si>
    <t>МДК.01.02</t>
  </si>
  <si>
    <t>Мультимедийные технологии</t>
  </si>
  <si>
    <t>МДК.01.03</t>
  </si>
  <si>
    <t>Технические средства информатизации</t>
  </si>
  <si>
    <t>МДК.02.02</t>
  </si>
  <si>
    <t>МДК.02.03</t>
  </si>
  <si>
    <t>Основы DHTML и компьютерные сети</t>
  </si>
  <si>
    <t>Основы программирования информационного контента</t>
  </si>
  <si>
    <t xml:space="preserve"> -,-,-,-,-,ДЗ,-,-</t>
  </si>
  <si>
    <t xml:space="preserve"> -,-,-,-,ДЗ,-,-,-</t>
  </si>
  <si>
    <t>-,-,-ДЗ,-,-,-,-</t>
  </si>
  <si>
    <t>-,-,-,-,-,-,-,ДЗ</t>
  </si>
  <si>
    <t>ОУД.00</t>
  </si>
  <si>
    <t>ОУД.01</t>
  </si>
  <si>
    <t>ОУД.02</t>
  </si>
  <si>
    <t>ОУД.03</t>
  </si>
  <si>
    <t>ОУД.04</t>
  </si>
  <si>
    <t>ОУД.05</t>
  </si>
  <si>
    <t>ОУД.06</t>
  </si>
  <si>
    <t>ОУД.07</t>
  </si>
  <si>
    <t>ОУД.08</t>
  </si>
  <si>
    <t>ОУД.09</t>
  </si>
  <si>
    <t>Общеобразовательные учебные дисциплины: общие</t>
  </si>
  <si>
    <t>Общеобразовательные учебные дисциплины: по выбору из  обязательных предметных областей</t>
  </si>
  <si>
    <t>ОУД.10</t>
  </si>
  <si>
    <t>ОУД.11</t>
  </si>
  <si>
    <t>ОУД.12</t>
  </si>
  <si>
    <t>ОУД.13</t>
  </si>
  <si>
    <t xml:space="preserve">Информатика </t>
  </si>
  <si>
    <t>География</t>
  </si>
  <si>
    <t>Экология</t>
  </si>
  <si>
    <t>Общеобразовательные учебные дисциплины: дополнительные, предлагаемые ОО</t>
  </si>
  <si>
    <t>0/1/0</t>
  </si>
  <si>
    <t>З/ДЗ/Э</t>
  </si>
  <si>
    <t>преддипломной практики</t>
  </si>
  <si>
    <t>Учебный проект</t>
  </si>
  <si>
    <t>Литература</t>
  </si>
  <si>
    <t xml:space="preserve">Русский язык </t>
  </si>
  <si>
    <r>
      <t>Форма обучения:</t>
    </r>
    <r>
      <rPr>
        <b/>
        <u/>
        <sz val="12"/>
        <rFont val="Arial Cyr"/>
        <charset val="204"/>
      </rPr>
      <t xml:space="preserve">  очная</t>
    </r>
  </si>
  <si>
    <r>
      <t xml:space="preserve">Нормативный срок обучения -  </t>
    </r>
    <r>
      <rPr>
        <b/>
        <u/>
        <sz val="12"/>
        <rFont val="Arial Cyr"/>
        <charset val="204"/>
      </rPr>
      <t>3 года 10 мес.</t>
    </r>
  </si>
  <si>
    <t>Вариативная часть ПМ.01</t>
  </si>
  <si>
    <t>Вариативная часть ПМ.02</t>
  </si>
  <si>
    <t>09.02.05 Прикладная информатика (в образовании)</t>
  </si>
  <si>
    <t xml:space="preserve">Введение в специальность </t>
  </si>
  <si>
    <t>Согласовано:</t>
  </si>
  <si>
    <t xml:space="preserve">Председатель ПЦК иностранных языков </t>
  </si>
  <si>
    <r>
      <rPr>
        <sz val="7"/>
        <color theme="1"/>
        <rFont val="Times New Roman"/>
        <family val="1"/>
        <charset val="204"/>
      </rPr>
      <t xml:space="preserve">   </t>
    </r>
    <r>
      <rPr>
        <sz val="12"/>
        <color theme="1"/>
        <rFont val="Times New Roman"/>
        <family val="1"/>
        <charset val="204"/>
      </rPr>
      <t>Т.А. Уланова</t>
    </r>
  </si>
  <si>
    <t xml:space="preserve">Председатель ПЦК русского языка и литературы </t>
  </si>
  <si>
    <r>
      <rPr>
        <sz val="7"/>
        <color theme="1"/>
        <rFont val="Times New Roman"/>
        <family val="1"/>
        <charset val="204"/>
      </rPr>
      <t xml:space="preserve">  </t>
    </r>
    <r>
      <rPr>
        <sz val="12"/>
        <color theme="1"/>
        <rFont val="Times New Roman"/>
        <family val="1"/>
        <charset val="204"/>
      </rPr>
      <t>Е.А. Краснова</t>
    </r>
  </si>
  <si>
    <t>О.В.Мотовилова</t>
  </si>
  <si>
    <t xml:space="preserve">И.Ю. Полякова </t>
  </si>
  <si>
    <t xml:space="preserve">Председатель ПЦК педагогики и психологии </t>
  </si>
  <si>
    <r>
      <rPr>
        <sz val="7"/>
        <color theme="1"/>
        <rFont val="Times New Roman"/>
        <family val="1"/>
        <charset val="204"/>
      </rPr>
      <t xml:space="preserve">  </t>
    </r>
    <r>
      <rPr>
        <sz val="12"/>
        <color theme="1"/>
        <rFont val="Times New Roman"/>
        <family val="1"/>
        <charset val="204"/>
      </rPr>
      <t>Г.Г. Протасова</t>
    </r>
  </si>
  <si>
    <t>Вариативная часть циклов ППССЗ</t>
  </si>
  <si>
    <t>Всего часов обучения по циклам ППССЗ</t>
  </si>
  <si>
    <t>ОУД.14</t>
  </si>
  <si>
    <t>Обязательная часть учебных циклов ППССЗ</t>
  </si>
  <si>
    <t>Профессиональный учебный цикл</t>
  </si>
  <si>
    <t>Технический английский</t>
  </si>
  <si>
    <t>Государственная итоговая аттестация</t>
  </si>
  <si>
    <t>Консультации на одного обучающегося на каждый учебный год - 4 часа</t>
  </si>
  <si>
    <t>Разработка, внедрение и адаптация программного обеспечения  отраслевой направленности</t>
  </si>
  <si>
    <t>Разработка, внедрение и адаптация программного обеспечения отраслевой направленности</t>
  </si>
  <si>
    <t>Сопровождение и продвижение программного обеспечения  отраслевой направленности</t>
  </si>
  <si>
    <t>Сопровождение и продвижение программного обеспечения отраслевой направленности</t>
  </si>
  <si>
    <t>Теория вероятностей и математическая статистика</t>
  </si>
  <si>
    <t>Правовое обеспечение профессиональной деятельности</t>
  </si>
  <si>
    <t>Архитектура электронно-вычислительных машин и вычислительные системы</t>
  </si>
  <si>
    <t>О.В. Мотовилова</t>
  </si>
  <si>
    <t>1.</t>
  </si>
  <si>
    <t>Пояснительная записка</t>
  </si>
  <si>
    <t>1.1. Нормативная база реализации ППССЗ ОУ</t>
  </si>
  <si>
    <t>Настоящий учебный план  программы подготовки специалистов среднего звена  государственного бюджетного профессионального образовательного учреждения  Ростовской области "Каменский педагогический колледж" разработан на основе федерального государственного образовательного стандарта по специальности среднего профессионального образования, утвержденного приказом Министерства образования и науки Российской Федерации № 1001 от 13 августа 2014, зарегистрированного Министерством юстиции (рег.№ 33795 от 25 августа 2014 г)  09.02.05 Прикладная информатика (по отраслям) базовой подготовки.</t>
  </si>
  <si>
    <t>1.2. Организация учебного процесса и режим занятий</t>
  </si>
  <si>
    <t>1.3. Общеобразовательный цикл</t>
  </si>
  <si>
    <t>В соответствии с этим, нормативный срок освоения ППССЗ по специальности увеличивается на 52 недели (1 год) из расчета: теоретическое обучение (при обязательной учебной нагрузке 36 часов в неделю) - 39 нед., промежуточная аттестация - 2 нед., каникулярное время - 11 нед.</t>
  </si>
  <si>
    <t>Учебное время, отведенное на теоретическое обучение (1404 час ) общеобразовательных дисциплин  распределено на изучение общих дисциплин, дисциплин по выбору из обязательных предметных областей и дополнительных по выбору ОО. В качестве дисциплины по выбору ОО введена дисциплина "Введение в специальность".</t>
  </si>
  <si>
    <t>В течение первого года обучения в объёме 39 часов, студенты выполняют  учебные(индивидуальные)  проекты в рамках  часов самостоятельной работы.</t>
  </si>
  <si>
    <t>1.4. Формирование вариативной части ППССЗ</t>
  </si>
  <si>
    <t>1.5. Порядок аттестации обучающихся</t>
  </si>
  <si>
    <t>Для учета учебных достижений обучающихся используется накопительная система оценивания.</t>
  </si>
  <si>
    <t>Государственная итоговая аттестация организована в форме защиты выпускной квалификационной работы.</t>
  </si>
  <si>
    <t>Учебная практика на 2 курсе проводится рассредоточено, параллельно с аудиторными занятиями. Производственная практика организована концентрированно и проводятся на базе образовательных учреждений  города. Преддипломная практика проводится после последней сессии и реализуется на базе образовательных учреждений; обязательная учебная нагрузка обучающихся при прохождении преддипломной практики составляет 36 часов в неделю.</t>
  </si>
  <si>
    <t>Психология общения</t>
  </si>
  <si>
    <t>-,-,–, -,Э,-,–,ДЗ</t>
  </si>
  <si>
    <r>
      <t xml:space="preserve">                                                 </t>
    </r>
    <r>
      <rPr>
        <b/>
        <sz val="12"/>
        <rFont val="Arial Cyr"/>
        <charset val="204"/>
      </rPr>
      <t>программы подготовки специалистов среднего звена</t>
    </r>
  </si>
  <si>
    <t>государственного бюджетного профессионального образовательного учреждения Ростовской области</t>
  </si>
  <si>
    <t xml:space="preserve"> "Каменский педагогический колледж"</t>
  </si>
  <si>
    <r>
      <t xml:space="preserve">Квалификация: </t>
    </r>
    <r>
      <rPr>
        <b/>
        <u/>
        <sz val="12"/>
        <rFont val="Arial Cyr"/>
        <charset val="204"/>
      </rPr>
      <t>техник-программист</t>
    </r>
  </si>
  <si>
    <t>1/2/0</t>
  </si>
  <si>
    <t>Математики</t>
  </si>
  <si>
    <t>Безопасности жизнедеятельности и охраны труда</t>
  </si>
  <si>
    <t>Астрономия</t>
  </si>
  <si>
    <t>ОУД.15</t>
  </si>
  <si>
    <t>ОУД.16</t>
  </si>
  <si>
    <t>ДЗ,-,-,-,-,-,-,-</t>
  </si>
  <si>
    <r>
      <t>ДЗ</t>
    </r>
    <r>
      <rPr>
        <sz val="14"/>
        <color rgb="FFFF0000"/>
        <rFont val="Arial Cyr"/>
        <charset val="204"/>
      </rPr>
      <t>*</t>
    </r>
    <r>
      <rPr>
        <sz val="14"/>
        <rFont val="Arial Cyr"/>
        <charset val="204"/>
      </rPr>
      <t>,-,-,-,-,-,-,-</t>
    </r>
  </si>
  <si>
    <r>
      <t>-,ДЗ</t>
    </r>
    <r>
      <rPr>
        <b/>
        <sz val="18"/>
        <color rgb="FF92D050"/>
        <rFont val="Arial Cyr"/>
        <charset val="204"/>
      </rPr>
      <t>*</t>
    </r>
    <r>
      <rPr>
        <sz val="14"/>
        <rFont val="Arial Cyr"/>
        <charset val="204"/>
      </rPr>
      <t>,-,-,-,-,-,-</t>
    </r>
  </si>
  <si>
    <t xml:space="preserve"> -,-,-,ДЗ*,-,-,-,-</t>
  </si>
  <si>
    <r>
      <t xml:space="preserve"> -,-,-,</t>
    </r>
    <r>
      <rPr>
        <b/>
        <sz val="16"/>
        <rFont val="Arial Cyr"/>
        <charset val="204"/>
      </rPr>
      <t>Э(К)(4с)</t>
    </r>
    <r>
      <rPr>
        <i/>
        <sz val="16"/>
        <rFont val="Arial Cyr"/>
        <charset val="204"/>
      </rPr>
      <t>,-,-,-,-</t>
    </r>
  </si>
  <si>
    <r>
      <t xml:space="preserve"> -,-,-,-,-,Э</t>
    </r>
    <r>
      <rPr>
        <b/>
        <sz val="16"/>
        <color rgb="FF92D050"/>
        <rFont val="Arial Cyr"/>
        <charset val="204"/>
      </rPr>
      <t>*</t>
    </r>
    <r>
      <rPr>
        <sz val="16"/>
        <rFont val="Arial Cyr"/>
        <charset val="204"/>
      </rPr>
      <t>,-,-</t>
    </r>
  </si>
  <si>
    <r>
      <t>-,-,-,-,-,-,-,</t>
    </r>
    <r>
      <rPr>
        <b/>
        <sz val="15"/>
        <rFont val="Arial Cyr"/>
        <charset val="204"/>
      </rPr>
      <t>Э(К)(8с)</t>
    </r>
  </si>
  <si>
    <t>З,-,-,-,-,-,-,-</t>
  </si>
  <si>
    <t>Архитектуры электронно-вычислительных машин и вычислительных систем</t>
  </si>
  <si>
    <t>Разработки, внедрения и адаптации программного обеспечения  отраслевой направленности</t>
  </si>
  <si>
    <t>Открытый стадион широкого профиля с элементами полосы препятствий</t>
  </si>
  <si>
    <t>Стрелковый тир (в любой модификации, включая электронный) или место для стрельбы</t>
  </si>
  <si>
    <t xml:space="preserve">  Государственная итоговая аттестация</t>
  </si>
  <si>
    <t xml:space="preserve">Обществознание </t>
  </si>
  <si>
    <t>З, ДЗ,-,-,-,-,-,-</t>
  </si>
  <si>
    <r>
      <t>-,-,-,-,-,</t>
    </r>
    <r>
      <rPr>
        <b/>
        <sz val="16"/>
        <rFont val="Arial Cyr"/>
        <charset val="204"/>
      </rPr>
      <t>Э(К)(6с)</t>
    </r>
    <r>
      <rPr>
        <i/>
        <sz val="16"/>
        <rFont val="Arial Cyr"/>
        <charset val="204"/>
      </rPr>
      <t>,-,-</t>
    </r>
  </si>
  <si>
    <t>учебная практика                                            Обработка отраслевой информации</t>
  </si>
  <si>
    <t>производственная практика (по профилю специальности)                                     Обработка отраслевой информации</t>
  </si>
  <si>
    <t xml:space="preserve">учебная практика                                            Разработка, внедрение и адаптация программного обеспечения отраслевой направленности </t>
  </si>
  <si>
    <t xml:space="preserve">производственная практика (по профилю специальности)                                       Разработка, внедрение и адаптация программного обеспечения отраслевой направленности </t>
  </si>
  <si>
    <t>производственная практика (по профилю специальности)                                       Сопровождение и продвижение программного обеспечения отраслевой направленности</t>
  </si>
  <si>
    <t>производственная практика (по профилю специальности)                                      Обеспечение проектной деятельности</t>
  </si>
  <si>
    <t>Е.А. Рядинская</t>
  </si>
  <si>
    <t>Библиотека,читальный зал с выходом в сеть Интернет</t>
  </si>
  <si>
    <t>Директор ГБПОУ  РО "КамПК"</t>
  </si>
  <si>
    <t>___________________  Н.А.Гайдаенко</t>
  </si>
  <si>
    <t xml:space="preserve">Качество освоения учебных дисциплин общеобразовательного цикла оценивается в процессе текущего контроля и промежуточной аттестации. Промежуточная аттестация проводится в форме зачётов, дифференцироанных зачётов (10 шт.)  и экзаменов (3 шт.). </t>
  </si>
  <si>
    <t>Т.В.Бондаренко</t>
  </si>
  <si>
    <t>1/9/3</t>
  </si>
  <si>
    <t>1/4/2</t>
  </si>
  <si>
    <t>0/5/1</t>
  </si>
  <si>
    <t>0/3/1</t>
  </si>
  <si>
    <t xml:space="preserve"> -,-,-,-,-,-,Э,ДЗ</t>
  </si>
  <si>
    <t>Основы безопасности жизнедеятельности</t>
  </si>
  <si>
    <t>3/22/9</t>
  </si>
  <si>
    <t xml:space="preserve"> -,-,-,Э,-,-,-,-</t>
  </si>
  <si>
    <t>0/1/1</t>
  </si>
  <si>
    <t xml:space="preserve"> -,-,-,-,-,З*,-,-</t>
  </si>
  <si>
    <t>-,-,-,-,-,ДЗ,-,-</t>
  </si>
  <si>
    <t xml:space="preserve">27   VII   2   VIII </t>
  </si>
  <si>
    <t>0/3/0</t>
  </si>
  <si>
    <t>2/5/2</t>
  </si>
  <si>
    <t>0/12/6</t>
  </si>
  <si>
    <t>3/29/9</t>
  </si>
  <si>
    <r>
      <t xml:space="preserve"> -,-,-,-,-,-,-,</t>
    </r>
    <r>
      <rPr>
        <b/>
        <sz val="16"/>
        <rFont val="Arial Cyr"/>
        <charset val="204"/>
      </rPr>
      <t>Э(К)(8с)</t>
    </r>
  </si>
  <si>
    <t xml:space="preserve">Председатель ПЦК информатики и математики </t>
  </si>
  <si>
    <t xml:space="preserve">Председатель ПЦК естественно-научных дисциплин </t>
  </si>
  <si>
    <t>Председатель ПЦК физической культуры</t>
  </si>
  <si>
    <t>Председатель ПЦК общественных дисциплин</t>
  </si>
  <si>
    <t>Заместитель  директора по учебной работе _____________________ А.М.Казначеевская</t>
  </si>
  <si>
    <t>1.1. Выпускная квалификационная работа</t>
  </si>
  <si>
    <t>Выполнение выпускной квалификационной работы с 18.05  по 14.06  (всего 4 нед.)</t>
  </si>
  <si>
    <t>Защита выпускной квалификационной работы с  15.06  по 28.06 (всего 2 нед.)</t>
  </si>
  <si>
    <t xml:space="preserve">Заведующий практикой </t>
  </si>
  <si>
    <t>Студенты, поступившие в ГБПОУ  РО "КамПК" на базе основного общего образования, реализуют программу ФГОС среднего общего образования по техническому профилю (письмо Минобрнауки России от 29.10.2014 г. № 1199).</t>
  </si>
  <si>
    <t xml:space="preserve">Учебный год начинается 1 сентября (если этот день приходится на выходной день, то в этом случае, учебный год начинается на следующий за ним, рабочий день). Нормативный срок обучения 147 недель. Максимальный объем аудиторной учебной нагрузки обучающихся при освоении   образовательной программы составляет 36 академических часов в неделю, продолжительность учебной недели - 6 дней, продолжительность учебных занятий - 45 минут.  На одного студента на каждый учебный год предусматриваются консультации в объёме 4 часов. Формы проведения консультаций: групповые, индивидуальные. </t>
  </si>
  <si>
    <t xml:space="preserve">Качество освоения ППССЗ оценивается в процессе текущего контроля, промежуточной аттестации, государственной итоговой аттестации. Промежуточная аттестация в форме зачета или дифференцированного зачета проводится за счет часов, отведенных на освоение соответствующей учебной дисциплины или профессионального модуля. </t>
  </si>
  <si>
    <t>29 IX   5    X</t>
  </si>
  <si>
    <t>27 Х         2  XI</t>
  </si>
  <si>
    <t>29 XII  4      I</t>
  </si>
  <si>
    <t>26   I     1    II</t>
  </si>
  <si>
    <t>23 II   1  III</t>
  </si>
  <si>
    <t>30 III 5 IV</t>
  </si>
  <si>
    <t>27 IV   3  V</t>
  </si>
  <si>
    <t>29  VI 5 VII</t>
  </si>
  <si>
    <t>2-4 курсы</t>
  </si>
  <si>
    <t>1 сем 17</t>
  </si>
  <si>
    <t>2 сем  22</t>
  </si>
  <si>
    <t>5 сем   14</t>
  </si>
  <si>
    <t>7 сем   15</t>
  </si>
  <si>
    <t>8 сем    11</t>
  </si>
  <si>
    <t>6 сем   22</t>
  </si>
  <si>
    <t>3 сем     17</t>
  </si>
  <si>
    <t>4 сем   21</t>
  </si>
  <si>
    <t>2020- 2024 уч.годы</t>
  </si>
  <si>
    <t>1 курс 2020-2021 уч.год</t>
  </si>
  <si>
    <t>2 курс 2021-2022 уч.год</t>
  </si>
  <si>
    <t>3 курс 2022 - 2023 уч.год</t>
  </si>
  <si>
    <t>4 курс 2023-2024 уч.год</t>
  </si>
  <si>
    <t>Всего часов обучения по ОПОП</t>
  </si>
  <si>
    <t>17/22</t>
  </si>
  <si>
    <t>14/18</t>
  </si>
  <si>
    <t>14/22</t>
  </si>
  <si>
    <t>15/11</t>
  </si>
  <si>
    <t>Промежуточная аттестация в форме экзамена, экзамена (квалификационного) проводится непосредственно после завершения освоения программ учебных дисциплин или профессиональных модулей (междисциплинарных курсов), а также после  прохождения учебной и производственной практик в составе профессионального модуля. В случае если сессия организована в течение одной недели, а количество  экзаменов три, первый экзамен проводится в первый день экзаменнационной сессии. Предусмотрены комплексные экзамены (Э*), зачёты и дифф.зачёты. Комплексный экзамен проводится на 3 курсе по ОП.06 Основы теории информации и ОП.07 Архитектура электронно-вычислительных машин и вычислительные системы.   Предусмотрены комплексные дифференцированные зачёты (ДЗ*):  на 1 курсе: по ОУД.05 История и ОУД.12Обществознание , по ОУД.13 Биология и ОУД.15 Экология;на 2 курсе (4 сем): по МДК.01.02 Мультимедийные технологии и МДК.01.03 Технические средства информатизации.  На 3 курсе (6 сем): проводится комплексный зачёт(З*) по ЕН.03 Экологические основы природопользования, по ОП.05 Правовое обеспечение профессиональной деятельности  и по ОП.10 Основы учебно-исследовательской деятельности студентов. Предусмотрены выполнение и защита курсовой работы по профессиональному модулю ПМ.02  (МДК.02.01) Разработка, внедрение и адаптация ПО отраслевой направленности в объёме 30 часов. Выполнение курсовой работы рассматривается как вид учебной деятельности и реализуется в пределах времени, отведённого на изучение данного МДК.</t>
  </si>
  <si>
    <t>1/2</t>
  </si>
  <si>
    <t>Добавлены часы на дисциплины: цикл ОГСЭ (31ч.) - "История" - 7 ч., "Иностранныйязык" - 12ч.,"Физическая культура" - 12ч. Цикл ЕН - 14ч. Цикл ОП - 171ч.</t>
  </si>
  <si>
    <t>Часы вариативной части циклов ППССЗ распределены на введенные учебные дисциплины "Русский язык и культура речи", "Мировая художественная  литература", "Экологические основы природопользования".  С целью расширенной и углубленной подготовки студентов по профессиональному циклу добавлены предметы отраслевой направленности: ОУИД, "Организация и управление учебным процессом", "Психология общения", а также  введены новые МДК в ПМ.01 ( МДК.01.02 Мультимедийные технологии, МДК.01.03 Технические средства информатизации) в ПМ.02 (МДК.02.02 Основы программирования информационного контента, МДК.02.03 Основы DHTML и компьютерные сети).Часы вариативной части циклов ППССЗ распределены следующим образом: 
• цикл ОГСЭ (126ч.) – "Русский язык и культура речи" (44 ч.),  "Мировая художественная литература"(38 ч.), "Психология общения" (44 ч.);
• цикл ЕН (40 ч.) – "Экологические основы природопользования" (40 ч.);
• цикл ОП (113 ч.) – "Основы учебно-исследовательской деятельности студентов" (40 ч.), "Организация и управление учебным процессом" (36ч.), "Технический английский" (37 ч.);
• ПМ. (513 ч.) – ПМ.01: МДК.01.02 "Мультимедийные технологии" (93ч.), МДК.01.03 "Технические средства информатизации" (93 ч.); ПМ.02: МДК.02.02 "Основы программирования информационного контента" (193 ч.), МДК.02.03 "Основы DHTML и компьютерные сети"  (134 ч.).</t>
  </si>
</sst>
</file>

<file path=xl/styles.xml><?xml version="1.0" encoding="utf-8"?>
<styleSheet xmlns="http://schemas.openxmlformats.org/spreadsheetml/2006/main">
  <fonts count="58">
    <font>
      <sz val="10"/>
      <name val="Arial Cyr"/>
      <charset val="204"/>
    </font>
    <font>
      <b/>
      <sz val="13"/>
      <name val="Times New Roman"/>
      <family val="1"/>
      <charset val="204"/>
    </font>
    <font>
      <sz val="13"/>
      <name val="Times New Roman"/>
      <family val="1"/>
      <charset val="204"/>
    </font>
    <font>
      <sz val="9"/>
      <name val="Times New Roman"/>
      <family val="1"/>
      <charset val="204"/>
    </font>
    <font>
      <sz val="8"/>
      <name val="Arial Cyr"/>
      <charset val="204"/>
    </font>
    <font>
      <b/>
      <sz val="10"/>
      <name val="Arial"/>
      <family val="2"/>
      <charset val="204"/>
    </font>
    <font>
      <b/>
      <sz val="10"/>
      <name val="Arial Cyr"/>
      <charset val="204"/>
    </font>
    <font>
      <b/>
      <sz val="8"/>
      <name val="Arial"/>
      <family val="2"/>
      <charset val="204"/>
    </font>
    <font>
      <sz val="10"/>
      <name val="Arial"/>
      <family val="2"/>
      <charset val="204"/>
    </font>
    <font>
      <b/>
      <sz val="13"/>
      <name val="Arial"/>
      <family val="2"/>
      <charset val="204"/>
    </font>
    <font>
      <b/>
      <sz val="12"/>
      <name val="Arial"/>
      <family val="2"/>
      <charset val="204"/>
    </font>
    <font>
      <sz val="8"/>
      <name val="Arial"/>
      <family val="2"/>
      <charset val="204"/>
    </font>
    <font>
      <b/>
      <sz val="7"/>
      <name val="Arial"/>
      <family val="2"/>
      <charset val="204"/>
    </font>
    <font>
      <b/>
      <sz val="11"/>
      <name val="Arial"/>
      <family val="2"/>
      <charset val="204"/>
    </font>
    <font>
      <b/>
      <sz val="11"/>
      <name val="Arial Cyr"/>
      <charset val="204"/>
    </font>
    <font>
      <b/>
      <sz val="14"/>
      <name val="Arial"/>
      <family val="2"/>
      <charset val="204"/>
    </font>
    <font>
      <sz val="14"/>
      <name val="Arial"/>
      <family val="2"/>
      <charset val="204"/>
    </font>
    <font>
      <i/>
      <sz val="10"/>
      <name val="Arial"/>
      <family val="2"/>
      <charset val="204"/>
    </font>
    <font>
      <b/>
      <sz val="12"/>
      <name val="Arial Cyr"/>
      <charset val="204"/>
    </font>
    <font>
      <b/>
      <i/>
      <sz val="12"/>
      <name val="Times New Roman"/>
      <family val="1"/>
      <charset val="204"/>
    </font>
    <font>
      <b/>
      <sz val="14"/>
      <name val="Arial Cyr"/>
      <charset val="204"/>
    </font>
    <font>
      <b/>
      <sz val="16"/>
      <name val="Arial Cyr"/>
      <charset val="204"/>
    </font>
    <font>
      <b/>
      <sz val="15"/>
      <name val="Arial Cyr"/>
      <charset val="204"/>
    </font>
    <font>
      <sz val="15"/>
      <name val="Arial Cyr"/>
      <charset val="204"/>
    </font>
    <font>
      <b/>
      <i/>
      <sz val="15"/>
      <name val="Arial Cyr"/>
      <charset val="204"/>
    </font>
    <font>
      <b/>
      <sz val="18"/>
      <name val="Arial Cyr"/>
      <charset val="204"/>
    </font>
    <font>
      <sz val="14"/>
      <name val="Arial Cyr"/>
      <charset val="204"/>
    </font>
    <font>
      <i/>
      <sz val="15"/>
      <name val="Arial Cyr"/>
      <charset val="204"/>
    </font>
    <font>
      <sz val="16"/>
      <name val="Arial Cyr"/>
      <charset val="204"/>
    </font>
    <font>
      <sz val="18"/>
      <name val="Arial Cyr"/>
      <charset val="204"/>
    </font>
    <font>
      <i/>
      <sz val="16"/>
      <name val="Arial Cyr"/>
      <charset val="204"/>
    </font>
    <font>
      <sz val="12"/>
      <name val="Arial Cyr"/>
      <charset val="204"/>
    </font>
    <font>
      <sz val="9"/>
      <name val="Arial Cyr"/>
      <charset val="204"/>
    </font>
    <font>
      <b/>
      <sz val="14"/>
      <name val="Times New Roman"/>
      <family val="1"/>
      <charset val="204"/>
    </font>
    <font>
      <b/>
      <i/>
      <sz val="14"/>
      <name val="Arial Cyr"/>
      <charset val="204"/>
    </font>
    <font>
      <sz val="12"/>
      <name val="Arial"/>
      <family val="2"/>
      <charset val="204"/>
    </font>
    <font>
      <sz val="14"/>
      <color rgb="FFFF0000"/>
      <name val="Arial Cyr"/>
      <charset val="204"/>
    </font>
    <font>
      <b/>
      <u/>
      <sz val="12"/>
      <name val="Arial Cyr"/>
      <charset val="204"/>
    </font>
    <font>
      <sz val="11"/>
      <color theme="1"/>
      <name val="Calibri"/>
      <family val="2"/>
      <scheme val="minor"/>
    </font>
    <font>
      <b/>
      <sz val="12"/>
      <color theme="1"/>
      <name val="Times New Roman"/>
      <family val="1"/>
      <charset val="204"/>
    </font>
    <font>
      <sz val="12"/>
      <color theme="1"/>
      <name val="Times New Roman"/>
      <family val="1"/>
      <charset val="204"/>
    </font>
    <font>
      <sz val="7"/>
      <color theme="1"/>
      <name val="Times New Roman"/>
      <family val="1"/>
      <charset val="204"/>
    </font>
    <font>
      <sz val="13"/>
      <color theme="1"/>
      <name val="Times New Roman"/>
      <family val="1"/>
      <charset val="204"/>
    </font>
    <font>
      <sz val="15"/>
      <color rgb="FFFF0000"/>
      <name val="Arial Cyr"/>
      <charset val="204"/>
    </font>
    <font>
      <sz val="16"/>
      <color rgb="FFFF0000"/>
      <name val="Arial Cyr"/>
      <charset val="204"/>
    </font>
    <font>
      <sz val="18"/>
      <color rgb="FFFF0000"/>
      <name val="Arial Cyr"/>
      <charset val="204"/>
    </font>
    <font>
      <i/>
      <sz val="14"/>
      <name val="Arial Cyr"/>
      <charset val="204"/>
    </font>
    <font>
      <b/>
      <sz val="11"/>
      <name val="Traditional Arabic"/>
      <family val="1"/>
    </font>
    <font>
      <sz val="11"/>
      <name val="Arial Cyr"/>
      <charset val="204"/>
    </font>
    <font>
      <b/>
      <i/>
      <sz val="16"/>
      <name val="Arial Cyr"/>
      <charset val="204"/>
    </font>
    <font>
      <b/>
      <sz val="16"/>
      <color rgb="FF92D050"/>
      <name val="Arial Cyr"/>
      <charset val="204"/>
    </font>
    <font>
      <b/>
      <sz val="18"/>
      <color rgb="FF92D050"/>
      <name val="Arial Cyr"/>
      <charset val="204"/>
    </font>
    <font>
      <b/>
      <sz val="11"/>
      <name val="Times New Roman"/>
      <family val="1"/>
      <charset val="204"/>
    </font>
    <font>
      <b/>
      <sz val="9"/>
      <name val="Arial"/>
      <family val="2"/>
      <charset val="204"/>
    </font>
    <font>
      <b/>
      <sz val="9"/>
      <name val="Arial Cyr"/>
      <charset val="204"/>
    </font>
    <font>
      <sz val="15"/>
      <color rgb="FFC00000"/>
      <name val="Arial Cyr"/>
      <charset val="204"/>
    </font>
    <font>
      <i/>
      <sz val="15"/>
      <color rgb="FFFF0000"/>
      <name val="Arial Cyr"/>
      <charset val="204"/>
    </font>
    <font>
      <sz val="12"/>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DDDDDD"/>
        <bgColor indexed="64"/>
      </patternFill>
    </fill>
    <fill>
      <patternFill patternType="solid">
        <fgColor theme="0" tint="-0.14999847407452621"/>
        <bgColor indexed="64"/>
      </patternFill>
    </fill>
  </fills>
  <borders count="76">
    <border>
      <left/>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s>
  <cellStyleXfs count="2">
    <xf numFmtId="0" fontId="0" fillId="0" borderId="0"/>
    <xf numFmtId="0" fontId="38" fillId="0" borderId="0"/>
  </cellStyleXfs>
  <cellXfs count="636">
    <xf numFmtId="0" fontId="0" fillId="0" borderId="0" xfId="0"/>
    <xf numFmtId="0" fontId="5"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NumberFormat="1" applyAlignment="1">
      <alignment horizontal="center" vertical="center" wrapText="1"/>
    </xf>
    <xf numFmtId="0" fontId="1" fillId="0" borderId="0" xfId="0" applyNumberFormat="1" applyFont="1" applyAlignment="1">
      <alignment horizontal="center" vertical="center" wrapText="1"/>
    </xf>
    <xf numFmtId="0" fontId="0" fillId="0" borderId="0" xfId="0" applyNumberFormat="1" applyBorder="1" applyAlignment="1">
      <alignment horizontal="center" vertical="center" wrapText="1"/>
    </xf>
    <xf numFmtId="0" fontId="3" fillId="0" borderId="0" xfId="0" applyNumberFormat="1" applyFont="1" applyAlignment="1">
      <alignment horizontal="center" vertical="center" wrapText="1"/>
    </xf>
    <xf numFmtId="0" fontId="2" fillId="0" borderId="2" xfId="0" applyNumberFormat="1" applyFont="1" applyBorder="1" applyAlignment="1">
      <alignment horizontal="center" vertical="center" wrapText="1"/>
    </xf>
    <xf numFmtId="0" fontId="7" fillId="0" borderId="0" xfId="0" applyNumberFormat="1" applyFont="1" applyBorder="1" applyAlignment="1">
      <alignment horizontal="center" vertical="center" wrapText="1"/>
    </xf>
    <xf numFmtId="0" fontId="11" fillId="0" borderId="0" xfId="0" applyNumberFormat="1" applyFont="1" applyAlignment="1">
      <alignment horizontal="center" vertical="center" wrapText="1"/>
    </xf>
    <xf numFmtId="0" fontId="0" fillId="0" borderId="5" xfId="0" applyNumberFormat="1" applyBorder="1" applyAlignment="1">
      <alignment horizontal="center" vertical="center" wrapText="1"/>
    </xf>
    <xf numFmtId="0" fontId="5" fillId="0" borderId="8" xfId="0" applyNumberFormat="1" applyFont="1" applyBorder="1" applyAlignment="1">
      <alignment horizontal="center" vertical="center" wrapText="1"/>
    </xf>
    <xf numFmtId="0" fontId="5" fillId="0" borderId="9"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horizontal="center" vertical="center" wrapText="1"/>
    </xf>
    <xf numFmtId="0" fontId="9" fillId="0" borderId="0" xfId="0" applyFont="1" applyAlignment="1">
      <alignment horizontal="center" vertical="center" wrapText="1"/>
    </xf>
    <xf numFmtId="0" fontId="5" fillId="0" borderId="11" xfId="0" applyFont="1" applyBorder="1" applyAlignment="1">
      <alignment horizontal="center" vertical="center" wrapText="1"/>
    </xf>
    <xf numFmtId="0" fontId="8" fillId="0" borderId="0" xfId="0" applyFont="1"/>
    <xf numFmtId="0" fontId="5" fillId="0" borderId="10"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13" fillId="0" borderId="9" xfId="0" applyNumberFormat="1" applyFont="1" applyBorder="1" applyAlignment="1">
      <alignment horizontal="center" vertical="center" wrapText="1"/>
    </xf>
    <xf numFmtId="0" fontId="14" fillId="0" borderId="10" xfId="0" applyNumberFormat="1" applyFont="1" applyBorder="1" applyAlignment="1">
      <alignment horizontal="center" vertical="center" wrapText="1"/>
    </xf>
    <xf numFmtId="0" fontId="14" fillId="0" borderId="8" xfId="0" applyNumberFormat="1" applyFont="1" applyBorder="1" applyAlignment="1">
      <alignment horizontal="center" vertical="center" wrapText="1"/>
    </xf>
    <xf numFmtId="0" fontId="14" fillId="0" borderId="9" xfId="0" applyNumberFormat="1" applyFont="1" applyBorder="1" applyAlignment="1">
      <alignment horizontal="center" vertical="center" wrapText="1"/>
    </xf>
    <xf numFmtId="0" fontId="13" fillId="0" borderId="1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6" xfId="0" applyNumberFormat="1" applyFont="1" applyBorder="1" applyAlignment="1">
      <alignment horizontal="center" vertical="center" wrapText="1"/>
    </xf>
    <xf numFmtId="0" fontId="14" fillId="0" borderId="21" xfId="0" applyNumberFormat="1" applyFont="1" applyBorder="1" applyAlignment="1">
      <alignment horizontal="center" vertical="center" wrapText="1"/>
    </xf>
    <xf numFmtId="0" fontId="5" fillId="0" borderId="22" xfId="0" applyNumberFormat="1" applyFont="1" applyBorder="1" applyAlignment="1">
      <alignment horizontal="center" vertical="center" wrapText="1"/>
    </xf>
    <xf numFmtId="0" fontId="5" fillId="0" borderId="23" xfId="0" applyNumberFormat="1" applyFont="1" applyBorder="1" applyAlignment="1">
      <alignment horizontal="center" vertical="center" wrapText="1"/>
    </xf>
    <xf numFmtId="0" fontId="5" fillId="0" borderId="24" xfId="0" applyNumberFormat="1" applyFont="1" applyBorder="1" applyAlignment="1">
      <alignment horizontal="center" vertical="center" wrapText="1"/>
    </xf>
    <xf numFmtId="0" fontId="5" fillId="0" borderId="25" xfId="0" applyNumberFormat="1" applyFont="1" applyBorder="1" applyAlignment="1">
      <alignment horizontal="center" vertical="center" wrapText="1"/>
    </xf>
    <xf numFmtId="0" fontId="6" fillId="0" borderId="24" xfId="0" applyNumberFormat="1" applyFont="1" applyBorder="1" applyAlignment="1">
      <alignment horizontal="center" vertical="center" wrapText="1"/>
    </xf>
    <xf numFmtId="0" fontId="6" fillId="0" borderId="22" xfId="0" applyNumberFormat="1" applyFont="1" applyBorder="1" applyAlignment="1">
      <alignment horizontal="center" vertical="center" wrapText="1"/>
    </xf>
    <xf numFmtId="0" fontId="6" fillId="0" borderId="23" xfId="0" applyNumberFormat="1" applyFont="1" applyBorder="1" applyAlignment="1">
      <alignment horizontal="center" vertical="center" wrapText="1"/>
    </xf>
    <xf numFmtId="0" fontId="6" fillId="0" borderId="25"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8" fillId="0" borderId="0" xfId="0" applyFont="1" applyBorder="1" applyAlignment="1">
      <alignment horizontal="left"/>
    </xf>
    <xf numFmtId="0" fontId="16" fillId="0" borderId="0" xfId="0" applyFont="1" applyAlignment="1">
      <alignment horizontal="left" indent="3"/>
    </xf>
    <xf numFmtId="0" fontId="17" fillId="0" borderId="0" xfId="0" applyFont="1" applyAlignment="1">
      <alignment horizontal="center"/>
    </xf>
    <xf numFmtId="0" fontId="17" fillId="0" borderId="0" xfId="0" applyFont="1" applyBorder="1" applyAlignment="1">
      <alignment horizontal="left"/>
    </xf>
    <xf numFmtId="0" fontId="5" fillId="0" borderId="28" xfId="0" applyFont="1" applyBorder="1" applyAlignment="1">
      <alignment horizontal="center" vertical="center" wrapText="1"/>
    </xf>
    <xf numFmtId="0" fontId="23" fillId="0" borderId="30" xfId="0" applyFont="1" applyBorder="1" applyAlignment="1">
      <alignment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17" xfId="0" applyFont="1" applyBorder="1" applyAlignment="1">
      <alignment horizontal="center" vertical="center" wrapText="1"/>
    </xf>
    <xf numFmtId="0" fontId="22" fillId="0" borderId="12" xfId="0" applyFont="1" applyBorder="1" applyAlignment="1">
      <alignment vertical="center" wrapText="1"/>
    </xf>
    <xf numFmtId="0" fontId="22" fillId="0" borderId="13" xfId="0" applyFont="1" applyBorder="1" applyAlignment="1">
      <alignment vertical="center" wrapText="1"/>
    </xf>
    <xf numFmtId="0" fontId="23" fillId="0" borderId="17" xfId="0" applyFont="1" applyBorder="1" applyAlignment="1">
      <alignment vertical="center" wrapText="1"/>
    </xf>
    <xf numFmtId="0" fontId="23" fillId="0" borderId="0" xfId="0" applyFont="1" applyBorder="1" applyAlignment="1">
      <alignment horizontal="center" vertical="center" wrapText="1"/>
    </xf>
    <xf numFmtId="0" fontId="23" fillId="0" borderId="26"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3"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3" xfId="0" applyFont="1" applyBorder="1" applyAlignment="1">
      <alignment vertical="center" wrapText="1"/>
    </xf>
    <xf numFmtId="0" fontId="24" fillId="0" borderId="12" xfId="0" applyFont="1" applyBorder="1" applyAlignment="1">
      <alignment vertical="center" wrapText="1"/>
    </xf>
    <xf numFmtId="0" fontId="22" fillId="0" borderId="19" xfId="0" applyFont="1" applyBorder="1" applyAlignment="1">
      <alignment horizontal="center" vertical="center" wrapText="1"/>
    </xf>
    <xf numFmtId="0" fontId="23" fillId="0" borderId="32" xfId="0" applyFont="1" applyBorder="1" applyAlignment="1">
      <alignment vertical="center" wrapText="1"/>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41" xfId="0" applyFont="1" applyBorder="1" applyAlignment="1">
      <alignment horizontal="center" vertical="center" wrapText="1"/>
    </xf>
    <xf numFmtId="0" fontId="13" fillId="0" borderId="9" xfId="0" applyFont="1" applyBorder="1" applyAlignment="1">
      <alignment horizontal="center" vertical="center" wrapText="1"/>
    </xf>
    <xf numFmtId="0" fontId="23" fillId="0" borderId="45" xfId="0" applyFont="1" applyBorder="1" applyAlignment="1">
      <alignment vertical="center" wrapText="1"/>
    </xf>
    <xf numFmtId="0" fontId="23" fillId="0" borderId="45" xfId="0" applyFont="1" applyBorder="1" applyAlignment="1">
      <alignment horizontal="center" vertical="center" wrapText="1"/>
    </xf>
    <xf numFmtId="0" fontId="23" fillId="2" borderId="36" xfId="0" applyFont="1" applyFill="1" applyBorder="1" applyAlignment="1">
      <alignment horizontal="center" vertical="center" wrapText="1"/>
    </xf>
    <xf numFmtId="0" fontId="23" fillId="0" borderId="34" xfId="0" applyFont="1" applyBorder="1" applyAlignment="1">
      <alignment horizontal="center" vertical="center" wrapText="1"/>
    </xf>
    <xf numFmtId="0" fontId="23" fillId="0" borderId="32" xfId="0" applyFont="1" applyBorder="1" applyAlignment="1">
      <alignment horizontal="left" vertical="center" wrapText="1"/>
    </xf>
    <xf numFmtId="0" fontId="22" fillId="0" borderId="32" xfId="0" applyFont="1" applyBorder="1" applyAlignment="1">
      <alignment horizontal="left" vertical="center" wrapText="1"/>
    </xf>
    <xf numFmtId="0" fontId="23" fillId="2" borderId="50"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4" fillId="0" borderId="7"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12" xfId="0" applyFont="1" applyBorder="1" applyAlignment="1">
      <alignment vertical="center" wrapText="1"/>
    </xf>
    <xf numFmtId="0" fontId="23" fillId="0" borderId="34" xfId="0" applyFont="1" applyBorder="1" applyAlignment="1">
      <alignment horizontal="left" vertical="center" wrapText="1"/>
    </xf>
    <xf numFmtId="0" fontId="0" fillId="0" borderId="30" xfId="0" applyBorder="1" applyAlignment="1">
      <alignment horizontal="center" vertical="center" wrapText="1"/>
    </xf>
    <xf numFmtId="0" fontId="14" fillId="0" borderId="57" xfId="0" applyFont="1" applyBorder="1" applyAlignment="1">
      <alignment horizontal="center" vertical="center" wrapText="1"/>
    </xf>
    <xf numFmtId="0" fontId="14" fillId="0" borderId="15" xfId="0" applyFont="1" applyBorder="1" applyAlignment="1">
      <alignment horizontal="center" vertical="center" wrapText="1"/>
    </xf>
    <xf numFmtId="0" fontId="23" fillId="0" borderId="57" xfId="0" applyFont="1" applyBorder="1" applyAlignment="1">
      <alignment horizontal="center" vertical="center" wrapText="1"/>
    </xf>
    <xf numFmtId="0" fontId="22" fillId="0" borderId="13" xfId="0" applyFont="1" applyBorder="1" applyAlignment="1">
      <alignment horizontal="center" vertical="center" wrapText="1"/>
    </xf>
    <xf numFmtId="49" fontId="24" fillId="0" borderId="13" xfId="0" applyNumberFormat="1" applyFont="1" applyBorder="1" applyAlignment="1">
      <alignment horizontal="center" vertical="center" wrapText="1"/>
    </xf>
    <xf numFmtId="0" fontId="27" fillId="0" borderId="13" xfId="0" applyFont="1" applyBorder="1" applyAlignment="1">
      <alignment vertical="center" wrapText="1"/>
    </xf>
    <xf numFmtId="0" fontId="0" fillId="0" borderId="16" xfId="0" applyBorder="1" applyAlignment="1">
      <alignment horizontal="center" vertical="center" wrapText="1"/>
    </xf>
    <xf numFmtId="0" fontId="0" fillId="0" borderId="9" xfId="0" applyBorder="1" applyAlignment="1">
      <alignment horizontal="center" vertical="center" wrapText="1"/>
    </xf>
    <xf numFmtId="0" fontId="0" fillId="0" borderId="32" xfId="0" applyBorder="1" applyAlignment="1">
      <alignment horizontal="center" vertical="center" wrapText="1"/>
    </xf>
    <xf numFmtId="0" fontId="0" fillId="0" borderId="50" xfId="0" applyBorder="1" applyAlignment="1">
      <alignment horizontal="center" vertical="center" wrapText="1"/>
    </xf>
    <xf numFmtId="0" fontId="6" fillId="0" borderId="30" xfId="0" applyNumberFormat="1" applyFont="1" applyBorder="1" applyAlignment="1">
      <alignment horizontal="center" vertical="center" wrapText="1"/>
    </xf>
    <xf numFmtId="0" fontId="0" fillId="0" borderId="30" xfId="0" applyNumberFormat="1" applyBorder="1" applyAlignment="1">
      <alignment horizontal="center" vertical="center" wrapText="1"/>
    </xf>
    <xf numFmtId="0" fontId="5" fillId="0" borderId="16" xfId="0" applyNumberFormat="1" applyFont="1" applyBorder="1" applyAlignment="1">
      <alignment horizontal="center" vertical="center" wrapText="1"/>
    </xf>
    <xf numFmtId="0" fontId="6" fillId="0" borderId="36"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3" fillId="0" borderId="17" xfId="0" applyFont="1" applyBorder="1" applyAlignment="1">
      <alignment horizontal="left" vertical="center" wrapText="1"/>
    </xf>
    <xf numFmtId="0" fontId="23" fillId="3" borderId="32" xfId="0" applyFont="1" applyFill="1" applyBorder="1" applyAlignment="1">
      <alignment horizontal="center" vertical="center" wrapText="1"/>
    </xf>
    <xf numFmtId="0" fontId="23" fillId="3" borderId="34" xfId="0" applyFont="1" applyFill="1" applyBorder="1" applyAlignment="1">
      <alignment horizontal="center" vertical="center" wrapText="1"/>
    </xf>
    <xf numFmtId="0" fontId="23" fillId="3" borderId="58"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23" fillId="3" borderId="57"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7"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7" xfId="0" applyFont="1" applyBorder="1" applyAlignment="1">
      <alignment vertical="center" wrapText="1"/>
    </xf>
    <xf numFmtId="0" fontId="22" fillId="0" borderId="8" xfId="0" applyFont="1" applyBorder="1" applyAlignment="1">
      <alignment horizontal="center" vertical="center" wrapText="1"/>
    </xf>
    <xf numFmtId="0" fontId="22" fillId="0" borderId="19" xfId="0" applyFont="1" applyBorder="1" applyAlignment="1">
      <alignment vertical="center" wrapText="1"/>
    </xf>
    <xf numFmtId="0" fontId="0" fillId="0" borderId="0" xfId="0" applyBorder="1" applyAlignment="1">
      <alignment horizontal="center" vertical="center" wrapText="1"/>
    </xf>
    <xf numFmtId="0" fontId="28" fillId="0" borderId="30" xfId="0" applyFont="1" applyBorder="1" applyAlignment="1">
      <alignment horizontal="center" vertical="center" wrapText="1"/>
    </xf>
    <xf numFmtId="0" fontId="23" fillId="0" borderId="12" xfId="0" applyFont="1" applyBorder="1" applyAlignment="1">
      <alignment horizontal="center" vertical="center" wrapText="1"/>
    </xf>
    <xf numFmtId="0" fontId="22" fillId="0" borderId="13" xfId="0" applyFont="1" applyBorder="1" applyAlignment="1">
      <alignment horizontal="left" vertical="center" wrapText="1"/>
    </xf>
    <xf numFmtId="0" fontId="23" fillId="0" borderId="19" xfId="0" applyFont="1" applyBorder="1" applyAlignment="1">
      <alignment horizontal="center" vertical="center" wrapText="1"/>
    </xf>
    <xf numFmtId="0" fontId="23" fillId="0" borderId="13" xfId="0" quotePrefix="1" applyFont="1" applyBorder="1" applyAlignment="1">
      <alignment horizontal="center" vertical="center" wrapText="1"/>
    </xf>
    <xf numFmtId="0" fontId="28" fillId="0" borderId="57" xfId="0" applyFont="1" applyBorder="1" applyAlignment="1">
      <alignment horizontal="center" vertical="center" wrapText="1"/>
    </xf>
    <xf numFmtId="0" fontId="23" fillId="0" borderId="32" xfId="0" quotePrefix="1" applyFont="1" applyBorder="1" applyAlignment="1">
      <alignment horizontal="center" vertical="center" wrapText="1"/>
    </xf>
    <xf numFmtId="0" fontId="28" fillId="3" borderId="30" xfId="0" applyFont="1" applyFill="1" applyBorder="1" applyAlignment="1">
      <alignment horizontal="center" vertical="center" wrapText="1"/>
    </xf>
    <xf numFmtId="0" fontId="28" fillId="3" borderId="57" xfId="0" applyFont="1" applyFill="1" applyBorder="1" applyAlignment="1">
      <alignment horizontal="center" vertical="center" wrapText="1"/>
    </xf>
    <xf numFmtId="49" fontId="5" fillId="0" borderId="11" xfId="0" applyNumberFormat="1" applyFont="1" applyBorder="1" applyAlignment="1">
      <alignment horizontal="center" vertical="center" wrapText="1"/>
    </xf>
    <xf numFmtId="0" fontId="0" fillId="0" borderId="13" xfId="0" applyNumberFormat="1" applyBorder="1" applyAlignment="1">
      <alignment horizontal="center" vertical="center" wrapText="1"/>
    </xf>
    <xf numFmtId="49" fontId="21" fillId="0" borderId="13" xfId="0" applyNumberFormat="1" applyFont="1" applyBorder="1" applyAlignment="1">
      <alignment horizontal="center" vertical="center" wrapText="1"/>
    </xf>
    <xf numFmtId="49" fontId="22" fillId="0" borderId="13" xfId="0" applyNumberFormat="1" applyFont="1" applyBorder="1" applyAlignment="1">
      <alignment horizontal="center" vertical="center" wrapText="1"/>
    </xf>
    <xf numFmtId="0" fontId="23" fillId="0" borderId="8"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7" fillId="0" borderId="9" xfId="0" quotePrefix="1" applyFont="1" applyBorder="1" applyAlignment="1">
      <alignment horizontal="center" vertical="center" wrapText="1"/>
    </xf>
    <xf numFmtId="0" fontId="27" fillId="0" borderId="13" xfId="0" applyFont="1" applyBorder="1" applyAlignment="1">
      <alignment horizontal="center" vertical="center" wrapText="1"/>
    </xf>
    <xf numFmtId="0" fontId="27" fillId="2" borderId="7"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7" xfId="0" applyFont="1" applyBorder="1" applyAlignment="1">
      <alignment horizontal="center" vertical="center" wrapText="1"/>
    </xf>
    <xf numFmtId="49" fontId="21" fillId="0" borderId="37" xfId="0" applyNumberFormat="1" applyFont="1" applyBorder="1" applyAlignment="1">
      <alignment horizontal="center" vertical="center" wrapText="1"/>
    </xf>
    <xf numFmtId="0" fontId="24" fillId="0" borderId="20" xfId="0" applyFont="1" applyBorder="1" applyAlignment="1">
      <alignment horizontal="center" vertical="center" wrapText="1"/>
    </xf>
    <xf numFmtId="0" fontId="6" fillId="0" borderId="0" xfId="0" applyFont="1" applyBorder="1" applyAlignment="1">
      <alignment horizontal="left"/>
    </xf>
    <xf numFmtId="0" fontId="6" fillId="0" borderId="0" xfId="0" applyFont="1" applyBorder="1" applyAlignment="1">
      <alignment horizontal="left" vertical="center" wrapText="1"/>
    </xf>
    <xf numFmtId="0" fontId="18" fillId="0" borderId="0" xfId="0" applyFont="1" applyAlignment="1">
      <alignment horizontal="center"/>
    </xf>
    <xf numFmtId="0" fontId="0" fillId="0" borderId="0" xfId="0" applyBorder="1" applyAlignment="1">
      <alignment horizontal="right"/>
    </xf>
    <xf numFmtId="0" fontId="10" fillId="0" borderId="0" xfId="0" applyFont="1" applyAlignment="1">
      <alignment horizontal="center"/>
    </xf>
    <xf numFmtId="0" fontId="10" fillId="0" borderId="0" xfId="0" applyFont="1" applyBorder="1" applyAlignment="1">
      <alignment horizontal="right"/>
    </xf>
    <xf numFmtId="0" fontId="8" fillId="0" borderId="0" xfId="0" applyFont="1" applyBorder="1" applyAlignment="1">
      <alignment horizontal="right"/>
    </xf>
    <xf numFmtId="0" fontId="6" fillId="0" borderId="0" xfId="0" applyNumberFormat="1" applyFont="1" applyBorder="1" applyAlignment="1">
      <alignment vertical="center" wrapText="1"/>
    </xf>
    <xf numFmtId="0" fontId="27" fillId="4" borderId="9" xfId="0" quotePrefix="1" applyFont="1" applyFill="1" applyBorder="1" applyAlignment="1">
      <alignment horizontal="center" vertical="center" wrapText="1"/>
    </xf>
    <xf numFmtId="0" fontId="27" fillId="4" borderId="34" xfId="0" quotePrefix="1" applyFont="1" applyFill="1" applyBorder="1" applyAlignment="1">
      <alignment horizontal="center" vertical="center" wrapText="1"/>
    </xf>
    <xf numFmtId="0" fontId="14" fillId="2" borderId="59"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54" xfId="0" applyFont="1" applyFill="1" applyBorder="1" applyAlignment="1">
      <alignment horizontal="center" vertical="center" wrapText="1"/>
    </xf>
    <xf numFmtId="0" fontId="14" fillId="2" borderId="6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0" fillId="2" borderId="31"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24" xfId="0" applyFill="1" applyBorder="1" applyAlignment="1">
      <alignment horizontal="center" vertical="center" wrapText="1"/>
    </xf>
    <xf numFmtId="0" fontId="26" fillId="2" borderId="33" xfId="0" applyFont="1" applyFill="1" applyBorder="1" applyAlignment="1">
      <alignment horizontal="center" vertical="center" wrapText="1"/>
    </xf>
    <xf numFmtId="0" fontId="26" fillId="2" borderId="41"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23" fillId="2" borderId="40"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3" fillId="2" borderId="64"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26"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3" fillId="2" borderId="58"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0" fillId="2" borderId="33" xfId="0" applyFill="1" applyBorder="1" applyAlignment="1">
      <alignment horizontal="center" vertical="center" wrapText="1"/>
    </xf>
    <xf numFmtId="0" fontId="0" fillId="2" borderId="35" xfId="0" applyFill="1" applyBorder="1" applyAlignment="1">
      <alignment horizontal="center" vertical="center" wrapText="1"/>
    </xf>
    <xf numFmtId="0" fontId="23" fillId="2" borderId="15"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2" borderId="49" xfId="0" applyFont="1" applyFill="1" applyBorder="1" applyAlignment="1">
      <alignment horizontal="center" vertical="center" wrapText="1"/>
    </xf>
    <xf numFmtId="0" fontId="23" fillId="2" borderId="48"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6" fillId="2" borderId="44" xfId="0" applyFont="1" applyFill="1" applyBorder="1" applyAlignment="1">
      <alignment horizontal="center" vertical="center" wrapText="1"/>
    </xf>
    <xf numFmtId="0" fontId="28" fillId="0" borderId="45" xfId="0" applyFont="1" applyBorder="1" applyAlignment="1">
      <alignment horizontal="center" vertical="center" wrapText="1"/>
    </xf>
    <xf numFmtId="0" fontId="28" fillId="0" borderId="34" xfId="0" applyFont="1" applyBorder="1" applyAlignment="1">
      <alignment horizontal="center" vertical="center" wrapText="1"/>
    </xf>
    <xf numFmtId="0" fontId="27" fillId="0" borderId="45" xfId="0" quotePrefix="1" applyFont="1" applyBorder="1" applyAlignment="1">
      <alignment horizontal="center" vertical="center" wrapText="1"/>
    </xf>
    <xf numFmtId="0" fontId="27" fillId="2" borderId="48" xfId="0" applyFont="1" applyFill="1" applyBorder="1" applyAlignment="1">
      <alignment horizontal="center" vertical="center" wrapText="1"/>
    </xf>
    <xf numFmtId="0" fontId="26" fillId="2" borderId="69" xfId="0" applyFont="1" applyFill="1" applyBorder="1" applyAlignment="1">
      <alignment horizontal="center" vertical="center" wrapText="1"/>
    </xf>
    <xf numFmtId="0" fontId="26" fillId="2" borderId="61" xfId="0" applyFont="1" applyFill="1" applyBorder="1" applyAlignment="1">
      <alignment horizontal="center" vertical="center" wrapText="1"/>
    </xf>
    <xf numFmtId="0" fontId="24" fillId="0" borderId="6" xfId="0" applyFont="1" applyBorder="1" applyAlignment="1">
      <alignment vertical="center" wrapText="1"/>
    </xf>
    <xf numFmtId="0" fontId="0" fillId="0" borderId="48" xfId="0" applyBorder="1" applyAlignment="1">
      <alignment horizontal="center" vertical="center" wrapText="1"/>
    </xf>
    <xf numFmtId="0" fontId="0" fillId="0" borderId="64" xfId="0" applyBorder="1" applyAlignment="1">
      <alignment horizontal="center" vertical="center" wrapText="1"/>
    </xf>
    <xf numFmtId="0" fontId="23" fillId="4" borderId="26"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23" fillId="4" borderId="39" xfId="0" applyFont="1" applyFill="1" applyBorder="1" applyAlignment="1">
      <alignment horizontal="center" vertical="center" wrapText="1"/>
    </xf>
    <xf numFmtId="0" fontId="23" fillId="4" borderId="41" xfId="0" applyFont="1" applyFill="1" applyBorder="1" applyAlignment="1">
      <alignment horizontal="center" vertical="center" wrapText="1"/>
    </xf>
    <xf numFmtId="0" fontId="23" fillId="4" borderId="40"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33"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3" fillId="4" borderId="58" xfId="0" applyFont="1" applyFill="1" applyBorder="1" applyAlignment="1">
      <alignment horizontal="center" vertical="center" wrapText="1"/>
    </xf>
    <xf numFmtId="0" fontId="22" fillId="4" borderId="16" xfId="0" applyFont="1" applyFill="1" applyBorder="1" applyAlignment="1">
      <alignment vertical="center" wrapText="1"/>
    </xf>
    <xf numFmtId="0" fontId="22" fillId="4" borderId="9" xfId="0" applyFont="1" applyFill="1" applyBorder="1" applyAlignment="1">
      <alignment vertical="center" wrapText="1"/>
    </xf>
    <xf numFmtId="49" fontId="22" fillId="4" borderId="9" xfId="0" applyNumberFormat="1"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3" fillId="2" borderId="30" xfId="0" applyFont="1" applyFill="1" applyBorder="1" applyAlignment="1">
      <alignment vertical="center" wrapText="1"/>
    </xf>
    <xf numFmtId="0" fontId="26" fillId="2" borderId="30" xfId="0" quotePrefix="1"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3" fillId="2" borderId="57" xfId="0" applyFont="1" applyFill="1" applyBorder="1" applyAlignment="1">
      <alignment horizontal="center" vertical="center" wrapText="1"/>
    </xf>
    <xf numFmtId="0" fontId="22" fillId="4" borderId="12" xfId="0" applyFont="1" applyFill="1" applyBorder="1" applyAlignment="1">
      <alignment vertical="center" wrapText="1"/>
    </xf>
    <xf numFmtId="0" fontId="22" fillId="4" borderId="17"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37" xfId="0" applyFont="1" applyFill="1" applyBorder="1" applyAlignment="1">
      <alignment horizontal="center" vertical="center" wrapText="1"/>
    </xf>
    <xf numFmtId="0" fontId="0" fillId="0" borderId="5" xfId="0" applyBorder="1" applyAlignment="1">
      <alignment horizontal="center" vertical="center" wrapText="1"/>
    </xf>
    <xf numFmtId="0" fontId="23" fillId="3" borderId="69" xfId="0" applyFont="1" applyFill="1" applyBorder="1" applyAlignment="1">
      <alignment horizontal="center" vertical="center" wrapText="1"/>
    </xf>
    <xf numFmtId="0" fontId="28" fillId="0" borderId="32" xfId="0" applyFont="1" applyBorder="1" applyAlignment="1">
      <alignment horizontal="center" vertical="center" wrapText="1"/>
    </xf>
    <xf numFmtId="0" fontId="23" fillId="2" borderId="44" xfId="0" applyFont="1" applyFill="1" applyBorder="1" applyAlignment="1">
      <alignment horizontal="center" vertical="center" wrapText="1"/>
    </xf>
    <xf numFmtId="0" fontId="23" fillId="4" borderId="61"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3" fillId="4" borderId="59" xfId="0" applyFont="1" applyFill="1" applyBorder="1" applyAlignment="1">
      <alignment horizontal="center" vertical="center" wrapText="1"/>
    </xf>
    <xf numFmtId="0" fontId="0" fillId="0" borderId="0" xfId="0" applyAlignment="1">
      <alignment horizontal="center"/>
    </xf>
    <xf numFmtId="0" fontId="8" fillId="0" borderId="0" xfId="0" applyFont="1" applyAlignment="1">
      <alignment horizontal="center"/>
    </xf>
    <xf numFmtId="0" fontId="19" fillId="0" borderId="0" xfId="0" applyFont="1" applyAlignment="1">
      <alignment horizontal="center"/>
    </xf>
    <xf numFmtId="0" fontId="18" fillId="0" borderId="0" xfId="0" applyFont="1" applyAlignment="1"/>
    <xf numFmtId="0" fontId="18" fillId="0" borderId="0" xfId="0" applyFont="1" applyAlignment="1">
      <alignment horizontal="left"/>
    </xf>
    <xf numFmtId="0" fontId="31" fillId="0" borderId="0" xfId="0" applyFont="1"/>
    <xf numFmtId="1" fontId="26" fillId="2" borderId="8" xfId="0" applyNumberFormat="1" applyFont="1" applyFill="1" applyBorder="1" applyAlignment="1">
      <alignment horizontal="center" vertical="center" wrapText="1"/>
    </xf>
    <xf numFmtId="1" fontId="26" fillId="2" borderId="15" xfId="0" applyNumberFormat="1" applyFont="1" applyFill="1" applyBorder="1" applyAlignment="1">
      <alignment horizontal="center" vertical="center" wrapText="1"/>
    </xf>
    <xf numFmtId="0" fontId="22" fillId="0" borderId="6" xfId="0" applyFont="1" applyBorder="1" applyAlignment="1">
      <alignment horizontal="center" vertical="center" wrapText="1"/>
    </xf>
    <xf numFmtId="49" fontId="24" fillId="2" borderId="13" xfId="0" applyNumberFormat="1" applyFont="1" applyFill="1" applyBorder="1" applyAlignment="1">
      <alignment horizontal="center" vertical="center" wrapText="1"/>
    </xf>
    <xf numFmtId="49" fontId="20" fillId="0" borderId="13" xfId="0" applyNumberFormat="1" applyFont="1" applyBorder="1" applyAlignment="1">
      <alignment horizontal="center" vertical="center" wrapText="1"/>
    </xf>
    <xf numFmtId="0" fontId="23" fillId="0" borderId="38" xfId="0" applyFont="1" applyBorder="1" applyAlignment="1">
      <alignment vertical="center" wrapText="1"/>
    </xf>
    <xf numFmtId="0" fontId="23" fillId="0" borderId="64" xfId="0" applyFont="1" applyBorder="1" applyAlignment="1">
      <alignment vertical="center" wrapText="1"/>
    </xf>
    <xf numFmtId="0" fontId="23" fillId="0" borderId="39" xfId="0" applyFont="1" applyBorder="1" applyAlignment="1">
      <alignment vertical="center" wrapText="1"/>
    </xf>
    <xf numFmtId="0" fontId="23" fillId="0" borderId="72" xfId="0" applyFont="1" applyBorder="1" applyAlignment="1">
      <alignment vertical="center" wrapText="1"/>
    </xf>
    <xf numFmtId="0" fontId="23" fillId="3" borderId="39" xfId="0" applyFont="1" applyFill="1" applyBorder="1" applyAlignment="1">
      <alignment vertical="center" wrapText="1"/>
    </xf>
    <xf numFmtId="0" fontId="23" fillId="3" borderId="64" xfId="0" applyFont="1" applyFill="1" applyBorder="1" applyAlignment="1">
      <alignment vertical="center" wrapText="1"/>
    </xf>
    <xf numFmtId="0" fontId="23" fillId="0" borderId="62" xfId="0" applyFont="1" applyBorder="1" applyAlignment="1">
      <alignment vertical="center" wrapText="1"/>
    </xf>
    <xf numFmtId="0" fontId="23" fillId="3" borderId="71" xfId="0" applyFont="1" applyFill="1" applyBorder="1" applyAlignment="1">
      <alignment vertical="center" wrapText="1"/>
    </xf>
    <xf numFmtId="0" fontId="23" fillId="0" borderId="48" xfId="0" applyFont="1" applyBorder="1" applyAlignment="1">
      <alignment vertical="center" wrapText="1"/>
    </xf>
    <xf numFmtId="0" fontId="22" fillId="0" borderId="64" xfId="0" applyFont="1" applyBorder="1" applyAlignment="1">
      <alignment horizontal="center" vertical="center" wrapText="1"/>
    </xf>
    <xf numFmtId="0" fontId="27" fillId="2" borderId="60" xfId="0" applyFont="1" applyFill="1" applyBorder="1" applyAlignment="1">
      <alignment horizontal="center" vertical="center" wrapText="1"/>
    </xf>
    <xf numFmtId="0" fontId="27" fillId="2" borderId="47" xfId="0" applyFont="1" applyFill="1" applyBorder="1" applyAlignment="1">
      <alignment horizontal="center" vertical="center" wrapText="1"/>
    </xf>
    <xf numFmtId="0" fontId="27" fillId="2" borderId="49" xfId="0" applyFont="1" applyFill="1" applyBorder="1" applyAlignment="1">
      <alignment horizontal="center" vertical="center" wrapText="1"/>
    </xf>
    <xf numFmtId="14" fontId="32" fillId="0" borderId="0" xfId="0" applyNumberFormat="1" applyFont="1" applyAlignment="1">
      <alignment horizontal="center" vertical="center" wrapText="1"/>
    </xf>
    <xf numFmtId="0" fontId="23" fillId="0" borderId="47" xfId="0" applyFont="1" applyBorder="1" applyAlignment="1">
      <alignment horizontal="center" vertical="center" wrapText="1"/>
    </xf>
    <xf numFmtId="0" fontId="23" fillId="0" borderId="49" xfId="0" applyFont="1" applyBorder="1" applyAlignment="1">
      <alignment horizontal="center" vertical="center" wrapText="1"/>
    </xf>
    <xf numFmtId="0" fontId="23" fillId="2" borderId="6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23" fillId="0" borderId="34" xfId="0" quotePrefix="1" applyFont="1" applyBorder="1" applyAlignment="1">
      <alignment horizontal="center" vertical="center" wrapText="1"/>
    </xf>
    <xf numFmtId="0" fontId="23" fillId="2" borderId="10" xfId="0" applyFont="1" applyFill="1" applyBorder="1" applyAlignment="1">
      <alignment horizontal="center" vertical="center" wrapText="1"/>
    </xf>
    <xf numFmtId="0" fontId="22" fillId="4" borderId="6" xfId="0" applyFont="1" applyFill="1" applyBorder="1" applyAlignment="1">
      <alignment vertical="center"/>
    </xf>
    <xf numFmtId="0" fontId="22" fillId="4" borderId="20" xfId="0" applyFont="1" applyFill="1" applyBorder="1" applyAlignment="1">
      <alignment vertical="center" wrapText="1"/>
    </xf>
    <xf numFmtId="0" fontId="22" fillId="4" borderId="14" xfId="0" applyFont="1" applyFill="1" applyBorder="1" applyAlignment="1">
      <alignment vertical="center" wrapText="1"/>
    </xf>
    <xf numFmtId="0" fontId="22" fillId="4" borderId="37" xfId="0" applyFont="1" applyFill="1" applyBorder="1" applyAlignment="1">
      <alignment vertical="center" wrapText="1"/>
    </xf>
    <xf numFmtId="0" fontId="22" fillId="4" borderId="19" xfId="0" applyFont="1" applyFill="1" applyBorder="1" applyAlignment="1">
      <alignment vertical="center" wrapText="1"/>
    </xf>
    <xf numFmtId="0" fontId="23" fillId="0" borderId="34" xfId="0" applyFont="1" applyBorder="1" applyAlignment="1">
      <alignment vertical="center" wrapText="1"/>
    </xf>
    <xf numFmtId="0" fontId="23" fillId="0" borderId="35" xfId="0" applyFont="1" applyBorder="1" applyAlignment="1">
      <alignment horizontal="center" vertical="center" wrapText="1"/>
    </xf>
    <xf numFmtId="0" fontId="23" fillId="0" borderId="30" xfId="0" applyFont="1" applyBorder="1" applyAlignment="1">
      <alignment horizontal="left" vertical="center" wrapText="1"/>
    </xf>
    <xf numFmtId="0" fontId="23" fillId="0" borderId="40" xfId="0" applyFont="1" applyBorder="1" applyAlignment="1">
      <alignment horizontal="center" vertical="center" wrapText="1"/>
    </xf>
    <xf numFmtId="0" fontId="22" fillId="4" borderId="6"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0" fillId="0" borderId="3" xfId="0" applyBorder="1" applyAlignment="1">
      <alignment horizontal="center" vertical="center" wrapText="1"/>
    </xf>
    <xf numFmtId="0" fontId="23" fillId="4" borderId="19" xfId="0" applyFont="1" applyFill="1" applyBorder="1" applyAlignment="1">
      <alignment vertical="center"/>
    </xf>
    <xf numFmtId="0" fontId="23" fillId="4" borderId="14" xfId="0" applyFont="1" applyFill="1" applyBorder="1" applyAlignment="1">
      <alignment vertical="center"/>
    </xf>
    <xf numFmtId="0" fontId="23" fillId="4" borderId="37" xfId="0" applyFont="1" applyFill="1" applyBorder="1" applyAlignment="1">
      <alignment vertical="center"/>
    </xf>
    <xf numFmtId="0" fontId="22" fillId="4" borderId="37" xfId="0" applyFont="1" applyFill="1" applyBorder="1" applyAlignment="1">
      <alignment vertical="center"/>
    </xf>
    <xf numFmtId="0" fontId="0" fillId="0" borderId="0" xfId="0" applyFont="1" applyAlignment="1">
      <alignment horizontal="center" vertical="center"/>
    </xf>
    <xf numFmtId="0" fontId="22" fillId="4" borderId="12" xfId="0" applyFont="1" applyFill="1" applyBorder="1" applyAlignment="1">
      <alignment horizontal="center" vertical="center"/>
    </xf>
    <xf numFmtId="0" fontId="22" fillId="4" borderId="6" xfId="0" applyFont="1" applyFill="1" applyBorder="1" applyAlignment="1">
      <alignment horizontal="center" vertical="center"/>
    </xf>
    <xf numFmtId="0" fontId="24" fillId="2" borderId="28" xfId="0" applyFont="1" applyFill="1" applyBorder="1" applyAlignment="1">
      <alignment horizontal="center" vertical="center" wrapText="1"/>
    </xf>
    <xf numFmtId="0" fontId="33" fillId="0" borderId="0" xfId="0" applyFont="1" applyAlignment="1"/>
    <xf numFmtId="0" fontId="0" fillId="0" borderId="32" xfId="0" applyBorder="1" applyAlignment="1">
      <alignment horizontal="center"/>
    </xf>
    <xf numFmtId="0" fontId="6" fillId="0" borderId="32" xfId="0" applyFont="1" applyBorder="1" applyAlignment="1">
      <alignment horizontal="center"/>
    </xf>
    <xf numFmtId="0" fontId="0" fillId="0" borderId="32" xfId="0" applyFill="1" applyBorder="1" applyAlignment="1">
      <alignment horizontal="center"/>
    </xf>
    <xf numFmtId="0" fontId="14" fillId="0" borderId="57" xfId="0" applyNumberFormat="1" applyFont="1" applyBorder="1" applyAlignment="1">
      <alignment horizontal="center" vertical="center" wrapText="1"/>
    </xf>
    <xf numFmtId="49" fontId="24" fillId="4" borderId="13" xfId="0" applyNumberFormat="1" applyFont="1" applyFill="1" applyBorder="1" applyAlignment="1">
      <alignment horizontal="center" vertical="center" wrapText="1"/>
    </xf>
    <xf numFmtId="49" fontId="22" fillId="4" borderId="37" xfId="0" applyNumberFormat="1" applyFont="1" applyFill="1" applyBorder="1" applyAlignment="1">
      <alignment horizontal="center" vertical="center"/>
    </xf>
    <xf numFmtId="0" fontId="23" fillId="0" borderId="22" xfId="0" applyFont="1" applyBorder="1" applyAlignment="1">
      <alignment vertical="center" wrapText="1"/>
    </xf>
    <xf numFmtId="0" fontId="27" fillId="0" borderId="23" xfId="0" applyFont="1" applyBorder="1" applyAlignment="1">
      <alignment vertical="center" wrapText="1"/>
    </xf>
    <xf numFmtId="0" fontId="23" fillId="2" borderId="22"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3" borderId="30"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7" fillId="0" borderId="32" xfId="0" applyFont="1" applyBorder="1" applyAlignment="1">
      <alignment vertical="center" wrapText="1"/>
    </xf>
    <xf numFmtId="0" fontId="30" fillId="0" borderId="32" xfId="0" applyFont="1" applyBorder="1" applyAlignment="1">
      <alignment horizontal="center" vertical="center" wrapText="1"/>
    </xf>
    <xf numFmtId="0" fontId="27" fillId="0" borderId="32" xfId="0" applyFont="1" applyBorder="1" applyAlignment="1">
      <alignment horizontal="center" vertical="center" wrapText="1"/>
    </xf>
    <xf numFmtId="0" fontId="27" fillId="2" borderId="33" xfId="0" applyFont="1" applyFill="1" applyBorder="1" applyAlignment="1">
      <alignment horizontal="center" vertical="center" wrapText="1"/>
    </xf>
    <xf numFmtId="0" fontId="27" fillId="2" borderId="41" xfId="0" applyFont="1" applyFill="1" applyBorder="1" applyAlignment="1">
      <alignment horizontal="center" vertical="center" wrapText="1"/>
    </xf>
    <xf numFmtId="0" fontId="23" fillId="0" borderId="3" xfId="0" applyFont="1" applyBorder="1" applyAlignment="1">
      <alignment vertical="center" wrapText="1"/>
    </xf>
    <xf numFmtId="0" fontId="23" fillId="2" borderId="51" xfId="0" applyFont="1" applyFill="1" applyBorder="1" applyAlignment="1">
      <alignment horizontal="center" vertical="center" wrapText="1"/>
    </xf>
    <xf numFmtId="0" fontId="28" fillId="3" borderId="17"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2" xfId="0" applyFont="1" applyFill="1" applyBorder="1" applyAlignment="1">
      <alignment vertical="center" wrapText="1"/>
    </xf>
    <xf numFmtId="0" fontId="23" fillId="2" borderId="17" xfId="0" applyFont="1" applyFill="1" applyBorder="1" applyAlignment="1">
      <alignment vertical="center" wrapText="1"/>
    </xf>
    <xf numFmtId="0" fontId="22" fillId="4" borderId="54"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3" fillId="2" borderId="32" xfId="0" applyFont="1" applyFill="1" applyBorder="1" applyAlignment="1">
      <alignment vertical="center" wrapText="1"/>
    </xf>
    <xf numFmtId="0" fontId="26" fillId="2" borderId="32" xfId="0" quotePrefix="1" applyFont="1" applyFill="1" applyBorder="1" applyAlignment="1">
      <alignment horizontal="center" vertical="center" wrapText="1"/>
    </xf>
    <xf numFmtId="0" fontId="0" fillId="0" borderId="41" xfId="0" applyBorder="1" applyAlignment="1">
      <alignment horizontal="center" vertical="center" wrapText="1"/>
    </xf>
    <xf numFmtId="0" fontId="23" fillId="2" borderId="22" xfId="0" applyFont="1" applyFill="1" applyBorder="1" applyAlignment="1">
      <alignment vertical="center" wrapText="1"/>
    </xf>
    <xf numFmtId="0" fontId="34" fillId="2" borderId="13" xfId="0" applyFont="1" applyFill="1" applyBorder="1" applyAlignment="1">
      <alignment vertical="center" wrapText="1"/>
    </xf>
    <xf numFmtId="0" fontId="26" fillId="0" borderId="33" xfId="0" applyFont="1" applyBorder="1" applyAlignment="1">
      <alignment horizontal="center" vertical="center" wrapText="1"/>
    </xf>
    <xf numFmtId="0" fontId="26" fillId="0" borderId="41" xfId="0" applyFont="1" applyBorder="1" applyAlignment="1">
      <alignment horizontal="center" vertical="center" wrapText="1"/>
    </xf>
    <xf numFmtId="0" fontId="23" fillId="4" borderId="28" xfId="0" applyFont="1" applyFill="1" applyBorder="1" applyAlignment="1">
      <alignment horizontal="center" vertical="center" wrapText="1"/>
    </xf>
    <xf numFmtId="0" fontId="26" fillId="2" borderId="34" xfId="0" quotePrefix="1" applyFont="1" applyFill="1" applyBorder="1" applyAlignment="1">
      <alignment horizontal="center" vertical="center" wrapText="1"/>
    </xf>
    <xf numFmtId="0" fontId="0" fillId="0" borderId="58" xfId="0" applyBorder="1" applyAlignment="1">
      <alignment horizontal="center" vertical="center" wrapText="1"/>
    </xf>
    <xf numFmtId="0" fontId="26" fillId="0" borderId="35" xfId="0" applyFont="1" applyBorder="1" applyAlignment="1">
      <alignment horizontal="center" vertical="center" wrapText="1"/>
    </xf>
    <xf numFmtId="0" fontId="26" fillId="0" borderId="58" xfId="0" applyFont="1" applyBorder="1" applyAlignment="1">
      <alignment horizontal="center" vertical="center" wrapText="1"/>
    </xf>
    <xf numFmtId="0" fontId="0" fillId="0" borderId="40" xfId="0" applyBorder="1" applyAlignment="1">
      <alignment horizontal="center" vertical="center" wrapText="1"/>
    </xf>
    <xf numFmtId="0" fontId="26" fillId="0" borderId="31" xfId="0" applyFont="1" applyBorder="1" applyAlignment="1">
      <alignment horizontal="center" vertical="center" wrapText="1"/>
    </xf>
    <xf numFmtId="0" fontId="34" fillId="0" borderId="13" xfId="0" applyFont="1" applyBorder="1" applyAlignment="1">
      <alignment horizontal="left" vertical="center" wrapText="1"/>
    </xf>
    <xf numFmtId="0" fontId="6"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9" xfId="0" applyFont="1" applyBorder="1" applyAlignment="1">
      <alignment horizontal="center" vertical="center" wrapText="1"/>
    </xf>
    <xf numFmtId="0" fontId="23" fillId="2" borderId="20"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0" fillId="0" borderId="13"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50" xfId="0" applyFont="1" applyBorder="1" applyAlignment="1">
      <alignment horizontal="center" vertical="center" wrapText="1"/>
    </xf>
    <xf numFmtId="0" fontId="23" fillId="2" borderId="42" xfId="0" applyFont="1" applyFill="1" applyBorder="1" applyAlignment="1">
      <alignment horizontal="center" vertical="center" wrapText="1"/>
    </xf>
    <xf numFmtId="0" fontId="26" fillId="2" borderId="31" xfId="0" quotePrefix="1" applyFont="1" applyFill="1" applyBorder="1" applyAlignment="1">
      <alignment horizontal="center" vertical="center" wrapText="1"/>
    </xf>
    <xf numFmtId="0" fontId="23" fillId="2" borderId="13" xfId="0" applyFont="1" applyFill="1" applyBorder="1" applyAlignment="1">
      <alignment horizontal="center" vertical="center" wrapText="1"/>
    </xf>
    <xf numFmtId="0" fontId="18" fillId="0" borderId="0" xfId="0" applyFont="1"/>
    <xf numFmtId="0" fontId="0" fillId="0" borderId="0" xfId="0" applyFont="1"/>
    <xf numFmtId="0" fontId="35" fillId="0" borderId="0" xfId="0" applyFont="1" applyBorder="1" applyAlignment="1">
      <alignment horizontal="right"/>
    </xf>
    <xf numFmtId="0" fontId="31" fillId="0" borderId="0" xfId="0" applyFont="1" applyBorder="1" applyAlignment="1">
      <alignment horizontal="right"/>
    </xf>
    <xf numFmtId="0" fontId="21" fillId="0" borderId="13" xfId="0" applyFont="1" applyBorder="1" applyAlignment="1">
      <alignment horizontal="center" vertical="center" wrapText="1"/>
    </xf>
    <xf numFmtId="0" fontId="18" fillId="0" borderId="0" xfId="0" applyFont="1" applyBorder="1" applyAlignment="1">
      <alignment horizontal="left"/>
    </xf>
    <xf numFmtId="0" fontId="26" fillId="0" borderId="0" xfId="0" applyFont="1"/>
    <xf numFmtId="0" fontId="22" fillId="4" borderId="51" xfId="0" applyFont="1" applyFill="1" applyBorder="1" applyAlignment="1">
      <alignment vertical="center"/>
    </xf>
    <xf numFmtId="0" fontId="24" fillId="0" borderId="16" xfId="0" applyFont="1" applyBorder="1" applyAlignment="1">
      <alignment vertical="center" wrapText="1"/>
    </xf>
    <xf numFmtId="0" fontId="6" fillId="0" borderId="57" xfId="0" applyNumberFormat="1" applyFont="1" applyBorder="1" applyAlignment="1">
      <alignment horizontal="center" vertical="center" wrapText="1"/>
    </xf>
    <xf numFmtId="0" fontId="30" fillId="0" borderId="30" xfId="0" applyFont="1" applyBorder="1" applyAlignment="1">
      <alignment horizontal="center" vertical="center" wrapText="1"/>
    </xf>
    <xf numFmtId="0" fontId="27" fillId="2" borderId="40"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25" xfId="0" applyFont="1" applyBorder="1" applyAlignment="1">
      <alignment horizontal="center" vertical="center" wrapText="1"/>
    </xf>
    <xf numFmtId="0" fontId="23" fillId="2" borderId="75" xfId="0" applyFont="1" applyFill="1" applyBorder="1" applyAlignment="1">
      <alignment horizontal="center" vertical="center" wrapText="1"/>
    </xf>
    <xf numFmtId="0" fontId="30" fillId="0" borderId="23" xfId="0" applyFont="1" applyBorder="1" applyAlignment="1">
      <alignment horizontal="center" vertical="center" wrapText="1"/>
    </xf>
    <xf numFmtId="0" fontId="27" fillId="0" borderId="30" xfId="0" applyFont="1" applyBorder="1" applyAlignment="1">
      <alignment horizontal="center" vertical="center" wrapText="1"/>
    </xf>
    <xf numFmtId="0" fontId="27" fillId="2" borderId="31"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8" fillId="0" borderId="23" xfId="0" applyFont="1" applyBorder="1" applyAlignment="1">
      <alignment horizontal="center" vertical="center" wrapText="1"/>
    </xf>
    <xf numFmtId="0" fontId="27" fillId="0" borderId="30" xfId="0" applyFont="1" applyBorder="1" applyAlignment="1">
      <alignment vertical="center" wrapText="1"/>
    </xf>
    <xf numFmtId="0" fontId="22" fillId="4" borderId="20"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0" borderId="30" xfId="0" applyFont="1" applyBorder="1" applyAlignment="1">
      <alignment horizontal="center" vertical="center" wrapText="1"/>
    </xf>
    <xf numFmtId="0" fontId="23" fillId="2" borderId="45" xfId="0" applyFont="1" applyFill="1" applyBorder="1" applyAlignment="1">
      <alignment vertical="center" wrapText="1"/>
    </xf>
    <xf numFmtId="49" fontId="20" fillId="0" borderId="0" xfId="0" applyNumberFormat="1" applyFont="1" applyBorder="1" applyAlignment="1">
      <alignment horizontal="center" vertical="center" wrapText="1"/>
    </xf>
    <xf numFmtId="0" fontId="38" fillId="0" borderId="0" xfId="1"/>
    <xf numFmtId="0" fontId="40" fillId="0" borderId="0" xfId="1" applyFont="1"/>
    <xf numFmtId="0" fontId="38" fillId="0" borderId="0" xfId="1" applyAlignment="1">
      <alignment horizontal="left" vertical="center"/>
    </xf>
    <xf numFmtId="0" fontId="38" fillId="0" borderId="0" xfId="1" applyAlignment="1">
      <alignment horizontal="left" vertical="top"/>
    </xf>
    <xf numFmtId="0" fontId="40" fillId="0" borderId="0" xfId="1" applyFont="1" applyAlignment="1">
      <alignment horizontal="left" vertical="center"/>
    </xf>
    <xf numFmtId="0" fontId="38" fillId="0" borderId="0" xfId="1" applyNumberFormat="1"/>
    <xf numFmtId="0" fontId="42" fillId="0" borderId="0" xfId="1" applyFont="1" applyAlignment="1">
      <alignment horizontal="center" vertical="center"/>
    </xf>
    <xf numFmtId="0" fontId="40" fillId="0" borderId="0" xfId="1" applyFont="1" applyAlignment="1">
      <alignment horizontal="left" vertical="center"/>
    </xf>
    <xf numFmtId="0" fontId="40" fillId="0" borderId="0" xfId="1" applyFont="1" applyAlignment="1">
      <alignment vertical="top"/>
    </xf>
    <xf numFmtId="0" fontId="22" fillId="2" borderId="14"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44" fillId="0" borderId="0" xfId="0" applyFont="1" applyBorder="1" applyAlignment="1">
      <alignment horizontal="center" vertical="center" wrapText="1"/>
    </xf>
    <xf numFmtId="0" fontId="45" fillId="0" borderId="0" xfId="0" applyFont="1" applyAlignment="1">
      <alignment horizontal="center" vertical="center" wrapText="1"/>
    </xf>
    <xf numFmtId="0" fontId="44" fillId="0" borderId="0" xfId="0" applyFont="1" applyAlignment="1">
      <alignment horizontal="center" vertical="center" wrapText="1"/>
    </xf>
    <xf numFmtId="0" fontId="36" fillId="0" borderId="0" xfId="0" applyFont="1" applyAlignment="1">
      <alignment horizontal="center" vertical="center" wrapText="1"/>
    </xf>
    <xf numFmtId="0" fontId="43" fillId="2" borderId="31" xfId="0" applyFont="1" applyFill="1" applyBorder="1" applyAlignment="1">
      <alignment horizontal="center" vertical="center" wrapText="1"/>
    </xf>
    <xf numFmtId="0" fontId="22"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57" xfId="0" applyFont="1" applyBorder="1" applyAlignment="1">
      <alignment vertical="center" wrapText="1"/>
    </xf>
    <xf numFmtId="0" fontId="23" fillId="2" borderId="74" xfId="0" applyFont="1" applyFill="1" applyBorder="1" applyAlignment="1">
      <alignment horizontal="center" vertical="center" wrapText="1"/>
    </xf>
    <xf numFmtId="0" fontId="22" fillId="4" borderId="19" xfId="0" applyFont="1" applyFill="1" applyBorder="1" applyAlignment="1">
      <alignment horizontal="center" vertical="center"/>
    </xf>
    <xf numFmtId="0" fontId="22" fillId="4" borderId="20" xfId="0" applyFont="1" applyFill="1" applyBorder="1" applyAlignment="1">
      <alignment horizontal="center" vertical="center"/>
    </xf>
    <xf numFmtId="0" fontId="26" fillId="3" borderId="68" xfId="0" applyFont="1" applyFill="1" applyBorder="1" applyAlignment="1">
      <alignment vertical="center" wrapText="1"/>
    </xf>
    <xf numFmtId="0" fontId="26" fillId="3" borderId="17" xfId="0" applyFont="1" applyFill="1" applyBorder="1" applyAlignment="1">
      <alignment vertical="center" wrapText="1"/>
    </xf>
    <xf numFmtId="0" fontId="26" fillId="3" borderId="57" xfId="0" applyFont="1" applyFill="1" applyBorder="1" applyAlignment="1">
      <alignment vertical="center" wrapText="1"/>
    </xf>
    <xf numFmtId="0" fontId="26" fillId="3" borderId="34" xfId="0" applyFont="1" applyFill="1" applyBorder="1" applyAlignment="1">
      <alignment vertical="center" wrapText="1"/>
    </xf>
    <xf numFmtId="0" fontId="26" fillId="3" borderId="32" xfId="0" applyFont="1" applyFill="1" applyBorder="1" applyAlignment="1">
      <alignment vertical="center" wrapText="1"/>
    </xf>
    <xf numFmtId="0" fontId="23" fillId="3" borderId="72" xfId="0" applyFont="1" applyFill="1" applyBorder="1" applyAlignment="1">
      <alignment horizontal="left" vertical="center" wrapText="1"/>
    </xf>
    <xf numFmtId="0" fontId="34" fillId="0" borderId="23" xfId="0" applyFont="1" applyBorder="1" applyAlignment="1">
      <alignment vertical="center" wrapText="1"/>
    </xf>
    <xf numFmtId="0" fontId="46" fillId="0" borderId="13" xfId="0" applyFont="1" applyBorder="1" applyAlignment="1">
      <alignment vertical="center" wrapText="1"/>
    </xf>
    <xf numFmtId="0" fontId="34" fillId="0" borderId="13" xfId="0" applyFont="1" applyBorder="1" applyAlignment="1">
      <alignment vertical="center" wrapText="1"/>
    </xf>
    <xf numFmtId="0" fontId="46" fillId="0" borderId="45" xfId="0" applyFont="1" applyBorder="1" applyAlignment="1">
      <alignment vertical="center" wrapText="1"/>
    </xf>
    <xf numFmtId="0" fontId="23" fillId="0" borderId="45" xfId="0" applyFont="1" applyBorder="1" applyAlignment="1">
      <alignment horizontal="left" vertical="center" wrapText="1"/>
    </xf>
    <xf numFmtId="0" fontId="26" fillId="0" borderId="30" xfId="0" applyFont="1" applyBorder="1" applyAlignment="1">
      <alignment vertical="center" wrapText="1"/>
    </xf>
    <xf numFmtId="0" fontId="26" fillId="0" borderId="32" xfId="0" applyFont="1" applyBorder="1" applyAlignment="1">
      <alignment vertical="center" wrapText="1"/>
    </xf>
    <xf numFmtId="0" fontId="14" fillId="0" borderId="0" xfId="0" applyFont="1"/>
    <xf numFmtId="0" fontId="47" fillId="0" borderId="0" xfId="0" applyFont="1"/>
    <xf numFmtId="0" fontId="48" fillId="0" borderId="0" xfId="0" applyFont="1"/>
    <xf numFmtId="0" fontId="48" fillId="0" borderId="0" xfId="0" applyNumberFormat="1" applyFont="1" applyAlignment="1">
      <alignment wrapText="1"/>
    </xf>
    <xf numFmtId="0" fontId="48" fillId="0" borderId="0" xfId="0" applyNumberFormat="1" applyFont="1" applyAlignment="1">
      <alignment vertical="center" wrapText="1"/>
    </xf>
    <xf numFmtId="0" fontId="48" fillId="0" borderId="0" xfId="0" applyNumberFormat="1" applyFont="1" applyAlignment="1"/>
    <xf numFmtId="0" fontId="48" fillId="0" borderId="0" xfId="0" applyFont="1" applyAlignment="1">
      <alignment vertical="center" wrapText="1"/>
    </xf>
    <xf numFmtId="0" fontId="48" fillId="0" borderId="0" xfId="0" applyFont="1" applyAlignment="1"/>
    <xf numFmtId="0" fontId="48" fillId="0" borderId="0" xfId="0" applyFont="1" applyAlignment="1">
      <alignment vertical="top" wrapText="1"/>
    </xf>
    <xf numFmtId="0" fontId="22" fillId="0" borderId="7" xfId="0" applyFont="1" applyBorder="1" applyAlignment="1">
      <alignment horizontal="center" vertical="center" wrapText="1"/>
    </xf>
    <xf numFmtId="0" fontId="49" fillId="4" borderId="13" xfId="0" applyFont="1" applyFill="1" applyBorder="1" applyAlignment="1">
      <alignment horizontal="center" vertical="center" wrapText="1"/>
    </xf>
    <xf numFmtId="0" fontId="37" fillId="0" borderId="0" xfId="0" applyFont="1" applyBorder="1" applyAlignment="1">
      <alignment horizontal="left"/>
    </xf>
    <xf numFmtId="0" fontId="15" fillId="0" borderId="0" xfId="0" applyFont="1" applyAlignment="1"/>
    <xf numFmtId="0" fontId="6" fillId="0" borderId="0" xfId="0" applyFont="1"/>
    <xf numFmtId="0" fontId="0" fillId="0" borderId="32" xfId="0" applyBorder="1" applyAlignment="1">
      <alignment horizontal="center"/>
    </xf>
    <xf numFmtId="0" fontId="0" fillId="0" borderId="32" xfId="0" applyBorder="1" applyAlignment="1">
      <alignment horizontal="center"/>
    </xf>
    <xf numFmtId="0" fontId="23" fillId="2" borderId="17" xfId="0" applyFont="1" applyFill="1" applyBorder="1" applyAlignment="1">
      <alignment horizontal="center" vertical="center" wrapText="1"/>
    </xf>
    <xf numFmtId="1" fontId="23" fillId="2" borderId="40" xfId="0" applyNumberFormat="1" applyFont="1" applyFill="1" applyBorder="1" applyAlignment="1">
      <alignment horizontal="center" vertical="center" wrapText="1"/>
    </xf>
    <xf numFmtId="0" fontId="28" fillId="0" borderId="0" xfId="0" applyFont="1" applyAlignment="1">
      <alignment horizontal="center" vertical="center" wrapText="1"/>
    </xf>
    <xf numFmtId="0" fontId="0" fillId="0" borderId="0" xfId="0" applyAlignment="1">
      <alignment horizontal="left"/>
    </xf>
    <xf numFmtId="0" fontId="30" fillId="0" borderId="9" xfId="0" quotePrefix="1" applyFont="1" applyBorder="1" applyAlignment="1">
      <alignment horizontal="center" vertical="center" wrapText="1"/>
    </xf>
    <xf numFmtId="0" fontId="52" fillId="0" borderId="0" xfId="0" applyFont="1"/>
    <xf numFmtId="0" fontId="49" fillId="4" borderId="37" xfId="0" applyFont="1" applyFill="1" applyBorder="1" applyAlignment="1">
      <alignment horizontal="center" vertical="center" wrapText="1"/>
    </xf>
    <xf numFmtId="0" fontId="40" fillId="0" borderId="0" xfId="1" applyFont="1" applyAlignment="1">
      <alignment horizontal="left" vertical="center"/>
    </xf>
    <xf numFmtId="0" fontId="13" fillId="0" borderId="20" xfId="0"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11" fillId="0" borderId="0" xfId="0" applyNumberFormat="1" applyFont="1" applyBorder="1" applyAlignment="1">
      <alignment horizontal="center" vertical="center" wrapText="1"/>
    </xf>
    <xf numFmtId="0" fontId="5" fillId="0" borderId="6"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6" fillId="0" borderId="18"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6" fillId="0" borderId="50" xfId="0" applyNumberFormat="1" applyFont="1" applyBorder="1" applyAlignment="1">
      <alignment horizontal="center" vertical="center" wrapText="1"/>
    </xf>
    <xf numFmtId="0" fontId="0" fillId="0" borderId="8" xfId="0" applyNumberFormat="1" applyBorder="1" applyAlignment="1">
      <alignment horizontal="center" vertical="center" wrapText="1"/>
    </xf>
    <xf numFmtId="0" fontId="0" fillId="0" borderId="37" xfId="0" applyNumberFormat="1" applyBorder="1" applyAlignment="1">
      <alignment horizontal="center" vertical="center" wrapText="1"/>
    </xf>
    <xf numFmtId="0" fontId="7" fillId="0" borderId="5" xfId="0" applyNumberFormat="1" applyFont="1" applyBorder="1" applyAlignment="1">
      <alignment horizontal="center" vertical="center" wrapText="1"/>
    </xf>
    <xf numFmtId="0" fontId="0" fillId="0" borderId="17" xfId="0" applyNumberFormat="1" applyBorder="1" applyAlignment="1">
      <alignment horizontal="center" vertical="center" wrapText="1"/>
    </xf>
    <xf numFmtId="0" fontId="13" fillId="0" borderId="37" xfId="0" applyFont="1" applyBorder="1" applyAlignment="1">
      <alignment horizontal="center" vertical="center" wrapText="1"/>
    </xf>
    <xf numFmtId="0" fontId="53" fillId="0" borderId="8" xfId="0" applyFont="1" applyBorder="1" applyAlignment="1">
      <alignment horizontal="center" vertical="center" wrapText="1"/>
    </xf>
    <xf numFmtId="0" fontId="54" fillId="0" borderId="9" xfId="0" applyNumberFormat="1" applyFont="1" applyBorder="1" applyAlignment="1">
      <alignment horizontal="center" vertical="center" wrapText="1"/>
    </xf>
    <xf numFmtId="0" fontId="54" fillId="0" borderId="9" xfId="0" applyFont="1" applyBorder="1" applyAlignment="1">
      <alignment horizontal="center" vertical="center" wrapText="1"/>
    </xf>
    <xf numFmtId="0" fontId="43" fillId="2" borderId="51" xfId="0" applyFont="1" applyFill="1" applyBorder="1" applyAlignment="1">
      <alignment horizontal="center" vertical="center" wrapText="1"/>
    </xf>
    <xf numFmtId="0" fontId="43" fillId="2" borderId="24" xfId="0" applyFont="1" applyFill="1" applyBorder="1" applyAlignment="1">
      <alignment horizontal="center" vertical="center" wrapText="1"/>
    </xf>
    <xf numFmtId="0" fontId="43" fillId="2" borderId="5"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3" fillId="0" borderId="39" xfId="0" applyFont="1" applyBorder="1" applyAlignment="1">
      <alignment horizontal="center" vertical="center" wrapText="1"/>
    </xf>
    <xf numFmtId="0" fontId="22" fillId="0" borderId="17" xfId="0" applyFont="1" applyBorder="1" applyAlignment="1">
      <alignment horizontal="left" vertical="center" wrapText="1"/>
    </xf>
    <xf numFmtId="49" fontId="22" fillId="0" borderId="17" xfId="0" applyNumberFormat="1" applyFont="1" applyBorder="1" applyAlignment="1">
      <alignment horizontal="center" vertical="center" wrapText="1"/>
    </xf>
    <xf numFmtId="0" fontId="22"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26"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53" fillId="0" borderId="57" xfId="0" applyFont="1" applyBorder="1" applyAlignment="1">
      <alignment horizontal="center" vertical="center" wrapText="1"/>
    </xf>
    <xf numFmtId="0" fontId="53" fillId="0" borderId="59" xfId="0" applyFont="1" applyBorder="1" applyAlignment="1">
      <alignment horizontal="center" vertical="center" wrapText="1"/>
    </xf>
    <xf numFmtId="0" fontId="0" fillId="0" borderId="9" xfId="0" applyNumberFormat="1" applyBorder="1" applyAlignment="1">
      <alignment horizontal="center" vertical="center" wrapText="1"/>
    </xf>
    <xf numFmtId="0" fontId="55" fillId="4" borderId="58" xfId="0" applyFont="1" applyFill="1" applyBorder="1" applyAlignment="1">
      <alignment horizontal="center" vertical="center" wrapText="1"/>
    </xf>
    <xf numFmtId="0" fontId="55" fillId="3" borderId="34" xfId="0" applyFont="1" applyFill="1" applyBorder="1" applyAlignment="1">
      <alignment horizontal="center" vertical="center" wrapText="1"/>
    </xf>
    <xf numFmtId="0" fontId="56" fillId="0" borderId="30" xfId="0" applyFont="1" applyBorder="1" applyAlignment="1">
      <alignment horizontal="center" vertical="center" wrapText="1"/>
    </xf>
    <xf numFmtId="0" fontId="31" fillId="0" borderId="0" xfId="0" applyFont="1" applyAlignment="1">
      <alignment horizontal="center"/>
    </xf>
    <xf numFmtId="0" fontId="0" fillId="0" borderId="0" xfId="0" applyAlignment="1">
      <alignment horizontal="right"/>
    </xf>
    <xf numFmtId="0" fontId="0" fillId="0" borderId="0" xfId="0" applyAlignment="1">
      <alignment horizontal="left"/>
    </xf>
    <xf numFmtId="0" fontId="6" fillId="0" borderId="0" xfId="0" applyFont="1" applyBorder="1" applyAlignment="1">
      <alignment horizontal="left"/>
    </xf>
    <xf numFmtId="0" fontId="37"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0" fillId="0" borderId="0" xfId="0" applyFont="1" applyAlignment="1">
      <alignment horizontal="center"/>
    </xf>
    <xf numFmtId="0" fontId="18" fillId="0" borderId="0" xfId="0" applyFont="1" applyAlignment="1">
      <alignment horizontal="center"/>
    </xf>
    <xf numFmtId="0" fontId="15" fillId="0" borderId="0" xfId="0" applyFont="1" applyAlignment="1">
      <alignment horizontal="left"/>
    </xf>
    <xf numFmtId="0" fontId="48" fillId="0" borderId="0" xfId="0" applyNumberFormat="1" applyFont="1" applyAlignment="1">
      <alignment horizontal="left" vertical="center" wrapText="1"/>
    </xf>
    <xf numFmtId="0" fontId="48" fillId="0" borderId="0" xfId="0" applyNumberFormat="1" applyFont="1" applyAlignment="1">
      <alignment horizontal="left" wrapText="1"/>
    </xf>
    <xf numFmtId="0" fontId="48" fillId="0" borderId="0" xfId="0" applyFont="1" applyAlignment="1">
      <alignment horizontal="left" vertical="center" wrapText="1"/>
    </xf>
    <xf numFmtId="0" fontId="48" fillId="0" borderId="0" xfId="0" applyFont="1" applyAlignment="1">
      <alignment horizontal="left" vertical="top"/>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11" xfId="0"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11" xfId="0" applyFont="1" applyBorder="1" applyAlignment="1">
      <alignment horizontal="center" vertical="center" wrapText="1"/>
    </xf>
    <xf numFmtId="0" fontId="15" fillId="0" borderId="0" xfId="0" applyFont="1" applyBorder="1" applyAlignment="1">
      <alignment horizontal="left" vertical="center" wrapText="1"/>
    </xf>
    <xf numFmtId="0" fontId="5" fillId="0" borderId="51" xfId="0" applyFont="1" applyBorder="1" applyAlignment="1">
      <alignment horizontal="center" vertical="center" wrapText="1"/>
    </xf>
    <xf numFmtId="0" fontId="0" fillId="0" borderId="52" xfId="0" applyBorder="1"/>
    <xf numFmtId="0" fontId="0" fillId="0" borderId="3" xfId="0" applyBorder="1"/>
    <xf numFmtId="0" fontId="0" fillId="0" borderId="4" xfId="0" applyBorder="1"/>
    <xf numFmtId="0" fontId="0" fillId="0" borderId="53" xfId="0" applyBorder="1"/>
    <xf numFmtId="0" fontId="0" fillId="0" borderId="11" xfId="0" applyBorder="1"/>
    <xf numFmtId="0" fontId="5" fillId="0" borderId="14" xfId="0"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52"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54" xfId="0" applyNumberFormat="1" applyFont="1" applyBorder="1" applyAlignment="1">
      <alignment horizontal="center" vertical="center" wrapText="1"/>
    </xf>
    <xf numFmtId="0" fontId="6" fillId="0" borderId="11" xfId="0" applyNumberFormat="1" applyFont="1" applyBorder="1" applyAlignment="1">
      <alignment horizontal="center" vertical="center" wrapText="1"/>
    </xf>
    <xf numFmtId="0" fontId="15" fillId="0" borderId="0" xfId="0" applyNumberFormat="1" applyFont="1" applyAlignment="1">
      <alignment horizontal="center" vertical="center" wrapText="1"/>
    </xf>
    <xf numFmtId="0" fontId="5" fillId="0" borderId="55" xfId="0" applyNumberFormat="1" applyFont="1" applyBorder="1" applyAlignment="1">
      <alignment horizontal="center" vertical="center" wrapText="1"/>
    </xf>
    <xf numFmtId="0" fontId="5" fillId="0" borderId="27"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51"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5" fillId="0" borderId="52"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5" fillId="0" borderId="53" xfId="0" applyNumberFormat="1" applyFont="1" applyBorder="1" applyAlignment="1">
      <alignment horizontal="center" vertical="center" wrapText="1"/>
    </xf>
    <xf numFmtId="0" fontId="5" fillId="0" borderId="54" xfId="0" applyNumberFormat="1" applyFont="1" applyBorder="1" applyAlignment="1">
      <alignment horizontal="center" vertical="center" wrapText="1"/>
    </xf>
    <xf numFmtId="0" fontId="5" fillId="0" borderId="11" xfId="0" applyNumberFormat="1" applyFont="1" applyBorder="1" applyAlignment="1">
      <alignment horizontal="center" vertical="center" wrapText="1"/>
    </xf>
    <xf numFmtId="0" fontId="6" fillId="0" borderId="55" xfId="0" applyNumberFormat="1" applyFont="1" applyBorder="1" applyAlignment="1">
      <alignment horizontal="center" vertical="center" wrapText="1"/>
    </xf>
    <xf numFmtId="0" fontId="6" fillId="0" borderId="27"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0" xfId="0" applyNumberFormat="1" applyFont="1" applyBorder="1" applyAlignment="1">
      <alignment horizontal="left" vertical="center" wrapText="1"/>
    </xf>
    <xf numFmtId="0" fontId="6" fillId="0" borderId="51"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6" fillId="0" borderId="53" xfId="0" applyNumberFormat="1" applyFont="1" applyBorder="1" applyAlignment="1">
      <alignment horizontal="center" vertical="center" wrapText="1"/>
    </xf>
    <xf numFmtId="0" fontId="6" fillId="0" borderId="28" xfId="0" applyNumberFormat="1" applyFont="1" applyBorder="1" applyAlignment="1">
      <alignment horizontal="center" vertical="center" wrapText="1"/>
    </xf>
    <xf numFmtId="0" fontId="11" fillId="0" borderId="0" xfId="0" applyNumberFormat="1" applyFont="1" applyBorder="1" applyAlignment="1">
      <alignment horizontal="center" vertical="center" wrapText="1"/>
    </xf>
    <xf numFmtId="0" fontId="0" fillId="0" borderId="54" xfId="0" applyNumberFormat="1" applyBorder="1" applyAlignment="1">
      <alignment horizontal="center" vertical="center" wrapText="1"/>
    </xf>
    <xf numFmtId="0" fontId="5" fillId="0" borderId="6"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6" fillId="0" borderId="6" xfId="0" applyNumberFormat="1" applyFont="1" applyBorder="1" applyAlignment="1">
      <alignment horizontal="center" vertical="center" wrapText="1"/>
    </xf>
    <xf numFmtId="0" fontId="6" fillId="0" borderId="7" xfId="0" applyNumberFormat="1" applyFont="1" applyBorder="1" applyAlignment="1">
      <alignment horizontal="center" vertical="center" wrapText="1"/>
    </xf>
    <xf numFmtId="0" fontId="7" fillId="0" borderId="0" xfId="0" applyNumberFormat="1" applyFont="1" applyBorder="1" applyAlignment="1">
      <alignment horizontal="left" vertical="center" wrapText="1"/>
    </xf>
    <xf numFmtId="0" fontId="5" fillId="0" borderId="0" xfId="0" applyNumberFormat="1" applyFont="1" applyBorder="1" applyAlignment="1">
      <alignment horizontal="left" vertical="center" wrapText="1"/>
    </xf>
    <xf numFmtId="0" fontId="18" fillId="0" borderId="62"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60"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42" xfId="0" applyFont="1" applyBorder="1" applyAlignment="1">
      <alignment horizontal="center" vertical="center" wrapText="1"/>
    </xf>
    <xf numFmtId="0" fontId="25" fillId="0" borderId="0" xfId="0" applyFont="1" applyAlignment="1">
      <alignment horizontal="center" vertical="center" wrapText="1"/>
    </xf>
    <xf numFmtId="0" fontId="21" fillId="0" borderId="0" xfId="0" applyFont="1" applyAlignment="1">
      <alignment horizontal="center" vertical="center" wrapText="1"/>
    </xf>
    <xf numFmtId="0" fontId="20" fillId="0" borderId="55"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4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2" xfId="0" applyFont="1" applyBorder="1" applyAlignment="1">
      <alignment horizontal="center" vertical="center" wrapText="1"/>
    </xf>
    <xf numFmtId="0" fontId="22" fillId="0" borderId="62"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22" fillId="0" borderId="66"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0" fillId="0" borderId="44" xfId="0" applyBorder="1" applyAlignment="1">
      <alignment horizontal="right" vertical="center" wrapText="1"/>
    </xf>
    <xf numFmtId="0" fontId="0" fillId="0" borderId="43" xfId="0" applyBorder="1" applyAlignment="1">
      <alignment horizontal="right" vertical="center" wrapText="1"/>
    </xf>
    <xf numFmtId="0" fontId="0" fillId="0" borderId="63" xfId="0" applyBorder="1" applyAlignment="1">
      <alignment horizontal="right" vertical="center" wrapText="1"/>
    </xf>
    <xf numFmtId="0" fontId="0" fillId="0" borderId="69" xfId="0" applyBorder="1" applyAlignment="1">
      <alignment horizontal="right" vertical="center" wrapText="1"/>
    </xf>
    <xf numFmtId="0" fontId="0" fillId="0" borderId="70" xfId="0" applyBorder="1" applyAlignment="1">
      <alignment horizontal="right" vertical="center" wrapText="1"/>
    </xf>
    <xf numFmtId="0" fontId="0" fillId="0" borderId="67" xfId="0" applyBorder="1" applyAlignment="1">
      <alignment horizontal="right" vertical="center" wrapText="1"/>
    </xf>
    <xf numFmtId="0" fontId="22" fillId="0" borderId="24"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51" xfId="0" applyFont="1" applyBorder="1" applyAlignment="1">
      <alignment horizontal="left" vertical="center" wrapText="1"/>
    </xf>
    <xf numFmtId="0" fontId="22" fillId="0" borderId="5" xfId="0" applyFont="1" applyBorder="1" applyAlignment="1">
      <alignment horizontal="left" vertical="center" wrapText="1"/>
    </xf>
    <xf numFmtId="0" fontId="22" fillId="0" borderId="52" xfId="0" applyFont="1" applyBorder="1" applyAlignment="1">
      <alignment horizontal="left" vertical="center" wrapText="1"/>
    </xf>
    <xf numFmtId="0" fontId="22" fillId="0" borderId="53" xfId="0" applyFont="1" applyBorder="1" applyAlignment="1">
      <alignment horizontal="left" vertical="center" wrapText="1"/>
    </xf>
    <xf numFmtId="0" fontId="22" fillId="0" borderId="54" xfId="0" applyFont="1" applyBorder="1" applyAlignment="1">
      <alignment horizontal="left" vertical="center" wrapText="1"/>
    </xf>
    <xf numFmtId="0" fontId="22" fillId="0" borderId="11" xfId="0" applyFont="1" applyBorder="1" applyAlignment="1">
      <alignment horizontal="left" vertical="center" wrapText="1"/>
    </xf>
    <xf numFmtId="0" fontId="22" fillId="4" borderId="6" xfId="0" applyFont="1" applyFill="1" applyBorder="1" applyAlignment="1">
      <alignment horizontal="left" vertical="center"/>
    </xf>
    <xf numFmtId="0" fontId="22" fillId="4" borderId="14" xfId="0" applyFont="1" applyFill="1" applyBorder="1" applyAlignment="1">
      <alignment horizontal="left" vertical="center"/>
    </xf>
    <xf numFmtId="0" fontId="22" fillId="4" borderId="6" xfId="0" applyFont="1" applyFill="1" applyBorder="1" applyAlignment="1">
      <alignment horizontal="left" vertical="center" wrapText="1"/>
    </xf>
    <xf numFmtId="0" fontId="22" fillId="4" borderId="14" xfId="0" applyFont="1" applyFill="1" applyBorder="1" applyAlignment="1">
      <alignment horizontal="left" vertical="center" wrapText="1"/>
    </xf>
    <xf numFmtId="0" fontId="22" fillId="0" borderId="51"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0" fillId="0" borderId="0" xfId="0" applyFont="1" applyAlignment="1">
      <alignment horizontal="left" vertical="center"/>
    </xf>
    <xf numFmtId="0" fontId="0" fillId="0" borderId="0" xfId="0" applyAlignment="1">
      <alignment horizontal="left" vertical="center"/>
    </xf>
    <xf numFmtId="0" fontId="29" fillId="0" borderId="0" xfId="0" applyFont="1" applyAlignment="1">
      <alignment horizontal="center" vertical="center"/>
    </xf>
    <xf numFmtId="0" fontId="22" fillId="0" borderId="55"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6" xfId="0" applyFont="1" applyBorder="1" applyAlignment="1">
      <alignment horizontal="left" vertical="center" wrapText="1"/>
    </xf>
    <xf numFmtId="0" fontId="22" fillId="0" borderId="14" xfId="0" applyFont="1" applyBorder="1" applyAlignment="1">
      <alignment horizontal="left" vertical="center" wrapText="1"/>
    </xf>
    <xf numFmtId="0" fontId="22" fillId="0" borderId="7" xfId="0" applyFont="1" applyBorder="1" applyAlignment="1">
      <alignment horizontal="left" vertical="center" wrapText="1"/>
    </xf>
    <xf numFmtId="0" fontId="22" fillId="0" borderId="71" xfId="0" applyFont="1" applyBorder="1" applyAlignment="1">
      <alignment horizontal="left" vertical="top" wrapText="1"/>
    </xf>
    <xf numFmtId="0" fontId="22" fillId="0" borderId="73" xfId="0" applyFont="1" applyBorder="1" applyAlignment="1">
      <alignment horizontal="left" vertical="top" wrapText="1"/>
    </xf>
    <xf numFmtId="0" fontId="22" fillId="0" borderId="74" xfId="0" applyFont="1" applyBorder="1" applyAlignment="1">
      <alignment horizontal="left" vertical="top" wrapText="1"/>
    </xf>
    <xf numFmtId="0" fontId="22" fillId="0" borderId="53" xfId="0" applyFont="1" applyBorder="1" applyAlignment="1">
      <alignment horizontal="left" vertical="top" wrapText="1"/>
    </xf>
    <xf numFmtId="0" fontId="22" fillId="0" borderId="54" xfId="0" applyFont="1" applyBorder="1" applyAlignment="1">
      <alignment horizontal="left" vertical="top" wrapText="1"/>
    </xf>
    <xf numFmtId="0" fontId="22" fillId="0" borderId="11" xfId="0" applyFont="1" applyBorder="1" applyAlignment="1">
      <alignment horizontal="left" vertical="top" wrapText="1"/>
    </xf>
    <xf numFmtId="0" fontId="22" fillId="0" borderId="65" xfId="0" applyFont="1" applyBorder="1" applyAlignment="1">
      <alignment horizontal="left" vertical="center" wrapText="1"/>
    </xf>
    <xf numFmtId="0" fontId="22" fillId="0" borderId="43" xfId="0" applyFont="1" applyBorder="1" applyAlignment="1">
      <alignment horizontal="left" vertical="center" wrapText="1"/>
    </xf>
    <xf numFmtId="0" fontId="22" fillId="0" borderId="63" xfId="0" applyFont="1" applyBorder="1" applyAlignment="1">
      <alignment horizontal="left" vertical="center" wrapText="1"/>
    </xf>
    <xf numFmtId="0" fontId="22" fillId="0" borderId="62" xfId="0" applyFont="1" applyBorder="1" applyAlignment="1">
      <alignment horizontal="left" vertical="center" wrapText="1"/>
    </xf>
    <xf numFmtId="0" fontId="22" fillId="0" borderId="46" xfId="0" applyFont="1" applyBorder="1" applyAlignment="1">
      <alignment horizontal="left" vertical="center" wrapText="1"/>
    </xf>
    <xf numFmtId="0" fontId="22" fillId="0" borderId="60" xfId="0" applyFont="1" applyBorder="1" applyAlignment="1">
      <alignment horizontal="left" vertical="center" wrapText="1"/>
    </xf>
    <xf numFmtId="0" fontId="0" fillId="0" borderId="44" xfId="0" applyBorder="1" applyAlignment="1">
      <alignment horizontal="left"/>
    </xf>
    <xf numFmtId="0" fontId="0" fillId="0" borderId="43" xfId="0" applyBorder="1" applyAlignment="1">
      <alignment horizontal="left"/>
    </xf>
    <xf numFmtId="0" fontId="0" fillId="0" borderId="33" xfId="0" applyBorder="1" applyAlignment="1">
      <alignment horizontal="left"/>
    </xf>
    <xf numFmtId="0" fontId="6" fillId="0" borderId="44" xfId="0" applyFont="1" applyBorder="1" applyAlignment="1">
      <alignment horizontal="center"/>
    </xf>
    <xf numFmtId="0" fontId="6" fillId="0" borderId="43" xfId="0" applyFont="1" applyBorder="1" applyAlignment="1">
      <alignment horizontal="center"/>
    </xf>
    <xf numFmtId="0" fontId="6" fillId="0" borderId="33" xfId="0" applyFont="1" applyBorder="1" applyAlignment="1">
      <alignment horizontal="center"/>
    </xf>
    <xf numFmtId="0" fontId="0" fillId="0" borderId="44" xfId="0" applyBorder="1" applyAlignment="1">
      <alignment horizontal="left" wrapText="1"/>
    </xf>
    <xf numFmtId="0" fontId="0" fillId="0" borderId="43" xfId="0" applyBorder="1" applyAlignment="1">
      <alignment horizontal="left" wrapText="1"/>
    </xf>
    <xf numFmtId="0" fontId="0" fillId="0" borderId="33" xfId="0" applyBorder="1" applyAlignment="1">
      <alignment horizontal="left" wrapText="1"/>
    </xf>
    <xf numFmtId="0" fontId="6" fillId="0" borderId="32" xfId="0" applyFont="1" applyBorder="1" applyAlignment="1">
      <alignment horizontal="center"/>
    </xf>
    <xf numFmtId="0" fontId="0" fillId="0" borderId="32" xfId="0" applyBorder="1" applyAlignment="1">
      <alignment horizontal="center"/>
    </xf>
    <xf numFmtId="0" fontId="0" fillId="0" borderId="32" xfId="0" applyBorder="1" applyAlignment="1">
      <alignment horizontal="left"/>
    </xf>
    <xf numFmtId="0" fontId="40" fillId="0" borderId="0" xfId="1" applyFont="1" applyAlignment="1">
      <alignment horizontal="left" vertical="top"/>
    </xf>
    <xf numFmtId="0" fontId="40" fillId="0" borderId="0" xfId="1" applyFont="1" applyAlignment="1">
      <alignment horizontal="left" vertical="center"/>
    </xf>
    <xf numFmtId="0" fontId="39" fillId="0" borderId="0" xfId="1" applyFont="1" applyAlignment="1">
      <alignment horizontal="center" vertical="center"/>
    </xf>
    <xf numFmtId="0" fontId="43" fillId="2" borderId="40" xfId="0" applyFont="1" applyFill="1" applyBorder="1" applyAlignment="1">
      <alignment horizontal="center" vertical="center" wrapText="1"/>
    </xf>
    <xf numFmtId="0" fontId="43" fillId="0" borderId="30" xfId="0" applyFont="1" applyBorder="1" applyAlignment="1">
      <alignment horizontal="center" vertical="center" wrapText="1"/>
    </xf>
    <xf numFmtId="0" fontId="43" fillId="0" borderId="33" xfId="0" applyFont="1" applyBorder="1" applyAlignment="1">
      <alignment horizontal="center" vertical="center" wrapText="1"/>
    </xf>
    <xf numFmtId="0" fontId="57" fillId="0" borderId="0" xfId="1" applyFont="1" applyAlignment="1">
      <alignment horizontal="left" vertical="top"/>
    </xf>
  </cellXfs>
  <cellStyles count="2">
    <cellStyle name="Обычный" xfId="0" builtinId="0"/>
    <cellStyle name="Обычный 2" xfId="1"/>
  </cellStyles>
  <dxfs count="0"/>
  <tableStyles count="0" defaultTableStyle="TableStyleMedium9" defaultPivotStyle="PivotStyleLight16"/>
  <colors>
    <mruColors>
      <color rgb="FFB54441"/>
      <color rgb="FFDDDDDD"/>
      <color rgb="FFCF797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N42"/>
  <sheetViews>
    <sheetView view="pageBreakPreview" topLeftCell="A19" workbookViewId="0">
      <selection activeCell="A15" sqref="A15:N15"/>
    </sheetView>
  </sheetViews>
  <sheetFormatPr defaultRowHeight="13.2"/>
  <cols>
    <col min="1" max="1" width="6.5546875" customWidth="1"/>
    <col min="2" max="2" width="43.44140625" customWidth="1"/>
    <col min="10" max="10" width="17.6640625" customWidth="1"/>
    <col min="11" max="11" width="3.6640625" customWidth="1"/>
  </cols>
  <sheetData>
    <row r="1" spans="1:14" ht="15.6">
      <c r="L1" s="343" t="s">
        <v>146</v>
      </c>
    </row>
    <row r="2" spans="1:14" ht="15">
      <c r="J2" s="477" t="s">
        <v>296</v>
      </c>
      <c r="K2" s="477"/>
      <c r="L2" s="477"/>
      <c r="M2" s="477"/>
      <c r="N2" s="477"/>
    </row>
    <row r="3" spans="1:14" ht="17.25" customHeight="1">
      <c r="E3" s="139"/>
      <c r="J3" s="344"/>
      <c r="K3" s="344"/>
      <c r="L3" s="344"/>
      <c r="M3" s="345"/>
    </row>
    <row r="4" spans="1:14" ht="15">
      <c r="E4" s="140"/>
      <c r="J4" s="344"/>
      <c r="K4" s="344"/>
      <c r="L4" s="344"/>
      <c r="M4" s="345" t="s">
        <v>297</v>
      </c>
    </row>
    <row r="5" spans="1:14">
      <c r="E5" s="39"/>
      <c r="J5" s="344"/>
      <c r="K5" s="344"/>
      <c r="L5" s="344"/>
      <c r="M5" s="42"/>
    </row>
    <row r="6" spans="1:14" ht="15">
      <c r="E6" s="137"/>
      <c r="J6" s="344"/>
      <c r="K6" s="344"/>
      <c r="L6" s="344"/>
      <c r="M6" s="346" t="s">
        <v>31</v>
      </c>
    </row>
    <row r="8" spans="1:14">
      <c r="K8" s="425" t="s">
        <v>346</v>
      </c>
    </row>
    <row r="9" spans="1:14">
      <c r="K9" s="425" t="s">
        <v>347</v>
      </c>
      <c r="L9" s="425"/>
      <c r="M9" s="425"/>
    </row>
    <row r="10" spans="1:14" ht="17.399999999999999">
      <c r="D10" s="349"/>
      <c r="E10" s="485" t="s">
        <v>29</v>
      </c>
      <c r="F10" s="485"/>
      <c r="G10" s="485"/>
      <c r="H10" s="485"/>
      <c r="I10" s="485"/>
      <c r="J10" s="424"/>
      <c r="K10" t="s">
        <v>348</v>
      </c>
      <c r="N10" s="236"/>
    </row>
    <row r="11" spans="1:14">
      <c r="E11" s="19"/>
      <c r="F11" s="19"/>
      <c r="G11" s="19"/>
      <c r="H11" s="19"/>
      <c r="I11" s="19"/>
      <c r="J11" s="19"/>
      <c r="K11" t="s">
        <v>349</v>
      </c>
    </row>
    <row r="12" spans="1:14" ht="15.6">
      <c r="B12" s="478" t="s">
        <v>262</v>
      </c>
      <c r="C12" s="478"/>
      <c r="D12" s="478"/>
      <c r="E12" s="478"/>
      <c r="F12" s="478"/>
      <c r="G12" s="478"/>
      <c r="H12" s="478"/>
      <c r="I12" s="478"/>
      <c r="J12" s="19"/>
      <c r="K12" s="479" t="s">
        <v>350</v>
      </c>
      <c r="L12" s="479"/>
      <c r="M12" s="479"/>
      <c r="N12" s="479"/>
    </row>
    <row r="13" spans="1:14" ht="15.6">
      <c r="A13" s="483" t="s">
        <v>263</v>
      </c>
      <c r="B13" s="483"/>
      <c r="C13" s="483"/>
      <c r="D13" s="483"/>
      <c r="E13" s="483"/>
      <c r="F13" s="483"/>
      <c r="G13" s="483"/>
      <c r="H13" s="483"/>
      <c r="I13" s="483"/>
      <c r="J13" s="483"/>
      <c r="K13" s="483"/>
      <c r="L13" s="483"/>
      <c r="M13" s="483"/>
      <c r="N13" s="483"/>
    </row>
    <row r="14" spans="1:14" ht="15.6">
      <c r="A14" s="484" t="s">
        <v>264</v>
      </c>
      <c r="B14" s="484"/>
      <c r="C14" s="484"/>
      <c r="D14" s="484"/>
      <c r="E14" s="484"/>
      <c r="F14" s="484"/>
      <c r="G14" s="484"/>
      <c r="H14" s="484"/>
      <c r="I14" s="484"/>
      <c r="J14" s="484"/>
      <c r="K14" s="484"/>
      <c r="L14" s="484"/>
      <c r="M14" s="484"/>
      <c r="N14" s="484"/>
    </row>
    <row r="15" spans="1:14" ht="15.6">
      <c r="A15" s="484"/>
      <c r="B15" s="484"/>
      <c r="C15" s="484"/>
      <c r="D15" s="484"/>
      <c r="E15" s="484"/>
      <c r="F15" s="484"/>
      <c r="G15" s="484"/>
      <c r="H15" s="484"/>
      <c r="I15" s="484"/>
      <c r="J15" s="484"/>
      <c r="K15" s="484"/>
      <c r="L15" s="484"/>
      <c r="M15" s="484"/>
      <c r="N15" s="484"/>
    </row>
    <row r="16" spans="1:14" ht="18" customHeight="1">
      <c r="A16" s="235"/>
      <c r="B16" s="235"/>
      <c r="C16" s="235"/>
      <c r="D16" s="235"/>
      <c r="E16" s="236"/>
      <c r="F16" s="236"/>
      <c r="G16" s="236"/>
      <c r="H16" s="236"/>
      <c r="I16" s="236"/>
      <c r="J16" s="236"/>
      <c r="K16" s="236"/>
      <c r="L16" s="235"/>
      <c r="M16" s="235"/>
      <c r="N16" s="235"/>
    </row>
    <row r="17" spans="1:14" ht="18" customHeight="1">
      <c r="A17" s="484"/>
      <c r="B17" s="484"/>
      <c r="C17" s="484"/>
      <c r="D17" s="484"/>
      <c r="E17" s="484"/>
      <c r="F17" s="484"/>
      <c r="G17" s="484"/>
      <c r="H17" s="484"/>
      <c r="I17" s="484"/>
      <c r="J17" s="484"/>
      <c r="K17" s="484"/>
      <c r="L17" s="484"/>
      <c r="M17" s="484"/>
      <c r="N17" s="484"/>
    </row>
    <row r="18" spans="1:14" ht="18" customHeight="1">
      <c r="A18" s="235"/>
      <c r="B18" s="484" t="s">
        <v>219</v>
      </c>
      <c r="C18" s="484"/>
      <c r="D18" s="484"/>
      <c r="E18" s="484"/>
      <c r="F18" s="484"/>
      <c r="G18" s="484"/>
      <c r="H18" s="484"/>
      <c r="I18" s="484"/>
      <c r="J18" s="484"/>
      <c r="K18" s="484"/>
      <c r="L18" s="484"/>
      <c r="M18" s="136"/>
      <c r="N18" s="136"/>
    </row>
    <row r="19" spans="1:14" ht="16.2">
      <c r="A19" s="235"/>
      <c r="B19" s="235"/>
      <c r="C19" s="136"/>
      <c r="D19" s="237"/>
      <c r="E19" s="138"/>
      <c r="F19" s="138"/>
      <c r="G19" s="138"/>
      <c r="H19" s="138"/>
      <c r="I19" s="138"/>
      <c r="J19" s="138"/>
      <c r="K19" s="138"/>
      <c r="L19" s="136"/>
      <c r="M19" s="235"/>
      <c r="N19" s="235"/>
    </row>
    <row r="20" spans="1:14" ht="18.75" customHeight="1">
      <c r="C20" s="484" t="s">
        <v>145</v>
      </c>
      <c r="D20" s="484"/>
      <c r="E20" s="484"/>
      <c r="F20" s="484"/>
      <c r="G20" s="484"/>
      <c r="H20" s="484"/>
      <c r="I20" s="484"/>
      <c r="J20" s="238"/>
      <c r="K20" s="239"/>
      <c r="L20" s="239"/>
      <c r="M20" s="239"/>
      <c r="N20" s="239"/>
    </row>
    <row r="21" spans="1:14" ht="24" customHeight="1">
      <c r="C21" s="40"/>
      <c r="D21" s="40"/>
      <c r="E21" s="19"/>
    </row>
    <row r="22" spans="1:14">
      <c r="C22" s="41"/>
      <c r="D22" s="19"/>
      <c r="E22" s="19"/>
      <c r="F22" s="19"/>
      <c r="G22" s="19"/>
      <c r="H22" s="19"/>
      <c r="I22" s="19"/>
    </row>
    <row r="23" spans="1:14">
      <c r="C23" s="19"/>
      <c r="D23" s="19"/>
      <c r="E23" s="19"/>
      <c r="F23" s="19"/>
      <c r="G23" s="19"/>
      <c r="H23" s="19"/>
      <c r="I23" s="19"/>
    </row>
    <row r="24" spans="1:14" ht="16.2" customHeight="1">
      <c r="F24" s="240"/>
      <c r="G24" s="348" t="s">
        <v>265</v>
      </c>
      <c r="H24" s="348"/>
      <c r="I24" s="423"/>
      <c r="J24" s="348"/>
      <c r="K24" s="134"/>
    </row>
    <row r="25" spans="1:14" ht="15.6">
      <c r="F25" s="240"/>
      <c r="G25" s="348"/>
      <c r="H25" s="348"/>
      <c r="I25" s="348"/>
      <c r="J25" s="348"/>
      <c r="K25" s="134"/>
    </row>
    <row r="26" spans="1:14" ht="15.6">
      <c r="F26" s="240"/>
      <c r="G26" s="348" t="s">
        <v>215</v>
      </c>
      <c r="H26" s="348"/>
      <c r="I26" s="348"/>
      <c r="J26" s="348"/>
      <c r="K26" s="134"/>
    </row>
    <row r="27" spans="1:14" ht="15.6">
      <c r="F27" s="240"/>
      <c r="G27" s="348"/>
      <c r="H27" s="348"/>
      <c r="I27" s="348"/>
      <c r="J27" s="348"/>
      <c r="K27" s="134"/>
    </row>
    <row r="28" spans="1:14" ht="15.6">
      <c r="F28" s="240"/>
      <c r="G28" s="348" t="s">
        <v>216</v>
      </c>
      <c r="H28" s="348"/>
      <c r="I28" s="348"/>
      <c r="J28" s="348"/>
      <c r="K28" s="134"/>
    </row>
    <row r="29" spans="1:14" ht="15.6">
      <c r="F29" s="240"/>
      <c r="G29" s="348"/>
      <c r="H29" s="348"/>
      <c r="I29" s="348"/>
      <c r="J29" s="348"/>
      <c r="K29" s="134"/>
    </row>
    <row r="30" spans="1:14" ht="15.6">
      <c r="F30" s="240"/>
      <c r="G30" s="348" t="s">
        <v>30</v>
      </c>
      <c r="H30" s="348"/>
      <c r="I30" s="348"/>
      <c r="J30" s="348"/>
      <c r="K30" s="134"/>
    </row>
    <row r="31" spans="1:14" ht="15.6">
      <c r="F31" s="240"/>
      <c r="G31" s="348"/>
      <c r="H31" s="348"/>
      <c r="I31" s="348"/>
      <c r="J31" s="348"/>
      <c r="K31" s="134"/>
    </row>
    <row r="32" spans="1:14" ht="18" customHeight="1">
      <c r="F32" s="482" t="s">
        <v>155</v>
      </c>
      <c r="G32" s="482"/>
      <c r="H32" s="482"/>
      <c r="I32" s="482"/>
      <c r="J32" s="482"/>
      <c r="K32" s="482"/>
      <c r="L32" s="482"/>
    </row>
    <row r="33" spans="6:14" ht="15.6">
      <c r="F33" s="481" t="s">
        <v>156</v>
      </c>
      <c r="G33" s="482"/>
      <c r="H33" s="482"/>
      <c r="I33" s="482"/>
      <c r="J33" s="482"/>
      <c r="K33" s="135"/>
      <c r="L33" s="135"/>
      <c r="M33" s="135"/>
      <c r="N33" s="135"/>
    </row>
    <row r="34" spans="6:14">
      <c r="F34" s="135"/>
      <c r="G34" s="135"/>
      <c r="H34" s="135"/>
      <c r="I34" s="135"/>
      <c r="J34" s="135"/>
      <c r="K34" s="135"/>
      <c r="L34" s="135"/>
      <c r="M34" s="135"/>
      <c r="N34" s="135"/>
    </row>
    <row r="35" spans="6:14" ht="12.75" customHeight="1">
      <c r="F35" s="135"/>
      <c r="G35" s="135"/>
      <c r="H35" s="135"/>
      <c r="I35" s="135"/>
      <c r="J35" s="135"/>
      <c r="K35" s="135"/>
      <c r="L35" s="135"/>
      <c r="M35" s="135"/>
      <c r="N35" s="135"/>
    </row>
    <row r="39" spans="6:14">
      <c r="F39" s="480"/>
      <c r="G39" s="480"/>
      <c r="H39" s="480"/>
      <c r="I39" s="480"/>
      <c r="J39" s="480"/>
    </row>
    <row r="40" spans="6:14">
      <c r="F40" s="480"/>
      <c r="G40" s="480"/>
      <c r="H40" s="480"/>
      <c r="I40" s="480"/>
      <c r="J40" s="480"/>
    </row>
    <row r="41" spans="6:14">
      <c r="F41" s="480"/>
      <c r="G41" s="480"/>
      <c r="H41" s="480"/>
      <c r="I41" s="480"/>
      <c r="J41" s="480"/>
    </row>
    <row r="42" spans="6:14">
      <c r="F42" s="480"/>
      <c r="G42" s="480"/>
      <c r="H42" s="480"/>
      <c r="I42" s="480"/>
      <c r="J42" s="480"/>
    </row>
  </sheetData>
  <mergeCells count="13">
    <mergeCell ref="J2:N2"/>
    <mergeCell ref="B12:I12"/>
    <mergeCell ref="K12:N12"/>
    <mergeCell ref="F39:J42"/>
    <mergeCell ref="F33:J33"/>
    <mergeCell ref="A13:N13"/>
    <mergeCell ref="A14:N14"/>
    <mergeCell ref="A15:N15"/>
    <mergeCell ref="A17:N17"/>
    <mergeCell ref="B18:L18"/>
    <mergeCell ref="F32:L32"/>
    <mergeCell ref="C20:I20"/>
    <mergeCell ref="E10:I10"/>
  </mergeCells>
  <phoneticPr fontId="4" type="noConversion"/>
  <pageMargins left="0.59055118110236227" right="0.59055118110236227" top="0.59055118110236227" bottom="0.59055118110236227" header="0.51181102362204722" footer="0.51181102362204722"/>
  <pageSetup paperSize="9" scale="82" orientation="landscape" verticalDpi="4294967293" r:id="rId1"/>
  <headerFooter alignWithMargins="0"/>
</worksheet>
</file>

<file path=xl/worksheets/sheet2.xml><?xml version="1.0" encoding="utf-8"?>
<worksheet xmlns="http://schemas.openxmlformats.org/spreadsheetml/2006/main" xmlns:r="http://schemas.openxmlformats.org/officeDocument/2006/relationships">
  <dimension ref="A1:BP20"/>
  <sheetViews>
    <sheetView topLeftCell="A10" zoomScale="88" zoomScaleNormal="88" workbookViewId="0">
      <selection activeCell="A14" sqref="A14:Q14"/>
    </sheetView>
  </sheetViews>
  <sheetFormatPr defaultRowHeight="13.2"/>
  <cols>
    <col min="14" max="14" width="22" customWidth="1"/>
    <col min="15" max="15" width="16.109375" customWidth="1"/>
  </cols>
  <sheetData>
    <row r="1" spans="1:68" ht="13.8">
      <c r="A1" s="412" t="s">
        <v>246</v>
      </c>
      <c r="B1" s="433" t="s">
        <v>247</v>
      </c>
      <c r="C1" s="413"/>
      <c r="D1" s="413"/>
      <c r="E1" s="414"/>
      <c r="F1" s="414"/>
      <c r="G1" s="414"/>
      <c r="H1" s="414"/>
      <c r="I1" s="414"/>
      <c r="J1" s="414"/>
      <c r="K1" s="414"/>
      <c r="L1" s="414"/>
      <c r="M1" s="414"/>
      <c r="N1" s="414"/>
      <c r="O1" s="414"/>
      <c r="P1" s="414"/>
      <c r="Q1" s="414"/>
    </row>
    <row r="2" spans="1:68" ht="21.75" customHeight="1">
      <c r="A2" s="414" t="s">
        <v>248</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M2" s="414"/>
      <c r="AN2" s="414"/>
      <c r="AO2" s="414"/>
      <c r="AP2" s="414"/>
      <c r="AQ2" s="414"/>
      <c r="AR2" s="414"/>
      <c r="AS2" s="414"/>
      <c r="AT2" s="414"/>
      <c r="AU2" s="414"/>
      <c r="AV2" s="414"/>
      <c r="AW2" s="414"/>
      <c r="AX2" s="414"/>
      <c r="AY2" s="414"/>
      <c r="AZ2" s="414"/>
      <c r="BA2" s="414"/>
      <c r="BB2" s="414"/>
      <c r="BC2" s="414"/>
      <c r="BD2" s="414"/>
      <c r="BE2" s="414"/>
      <c r="BF2" s="414"/>
      <c r="BG2" s="414"/>
      <c r="BH2" s="414"/>
      <c r="BI2" s="414"/>
      <c r="BJ2" s="414"/>
      <c r="BK2" s="414"/>
      <c r="BL2" s="414"/>
      <c r="BM2" s="414"/>
      <c r="BN2" s="414"/>
      <c r="BO2" s="414"/>
      <c r="BP2" s="414"/>
    </row>
    <row r="3" spans="1:68" ht="58.5" customHeight="1">
      <c r="A3" s="487" t="s">
        <v>249</v>
      </c>
      <c r="B3" s="487"/>
      <c r="C3" s="487"/>
      <c r="D3" s="487"/>
      <c r="E3" s="487"/>
      <c r="F3" s="487"/>
      <c r="G3" s="487"/>
      <c r="H3" s="487"/>
      <c r="I3" s="487"/>
      <c r="J3" s="487"/>
      <c r="K3" s="487"/>
      <c r="L3" s="487"/>
      <c r="M3" s="487"/>
      <c r="N3" s="487"/>
      <c r="O3" s="487"/>
      <c r="P3" s="487"/>
      <c r="Q3" s="487"/>
      <c r="R3" s="415"/>
      <c r="S3" s="415"/>
      <c r="T3" s="415"/>
      <c r="U3" s="415"/>
      <c r="V3" s="415"/>
      <c r="W3" s="415"/>
      <c r="X3" s="415"/>
      <c r="Y3" s="415"/>
      <c r="Z3" s="415"/>
      <c r="AA3" s="415"/>
      <c r="AB3" s="415"/>
      <c r="AC3" s="415"/>
      <c r="AD3" s="415"/>
      <c r="AE3" s="415"/>
      <c r="AF3" s="415"/>
      <c r="AG3" s="415"/>
      <c r="AH3" s="415"/>
      <c r="AI3" s="415"/>
      <c r="AJ3" s="415"/>
      <c r="AK3" s="415"/>
      <c r="AL3" s="415"/>
      <c r="AM3" s="415"/>
      <c r="AN3" s="415"/>
      <c r="AO3" s="415"/>
      <c r="AP3" s="415"/>
      <c r="AQ3" s="415"/>
      <c r="AR3" s="415"/>
      <c r="AS3" s="415"/>
      <c r="AT3" s="415"/>
      <c r="AU3" s="415"/>
      <c r="AV3" s="415"/>
      <c r="AW3" s="415"/>
      <c r="AX3" s="415"/>
      <c r="AY3" s="415"/>
      <c r="AZ3" s="415"/>
      <c r="BA3" s="415"/>
      <c r="BB3" s="415"/>
      <c r="BC3" s="415"/>
      <c r="BD3" s="415"/>
      <c r="BE3" s="415"/>
      <c r="BF3" s="415"/>
      <c r="BG3" s="415"/>
      <c r="BH3" s="415"/>
      <c r="BI3" s="415"/>
      <c r="BJ3" s="415"/>
      <c r="BK3" s="415"/>
      <c r="BL3" s="415"/>
      <c r="BM3" s="415"/>
      <c r="BN3" s="415"/>
      <c r="BO3" s="415"/>
      <c r="BP3" s="415"/>
    </row>
    <row r="4" spans="1:68" ht="13.8">
      <c r="A4" s="414" t="s">
        <v>250</v>
      </c>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414"/>
      <c r="BH4" s="414"/>
      <c r="BI4" s="414"/>
      <c r="BJ4" s="414"/>
      <c r="BK4" s="414"/>
      <c r="BL4" s="414"/>
      <c r="BM4" s="414"/>
      <c r="BN4" s="414"/>
      <c r="BO4" s="414"/>
      <c r="BP4" s="414"/>
    </row>
    <row r="5" spans="1:68" ht="64.5" customHeight="1">
      <c r="A5" s="486" t="s">
        <v>327</v>
      </c>
      <c r="B5" s="486"/>
      <c r="C5" s="486"/>
      <c r="D5" s="486"/>
      <c r="E5" s="486"/>
      <c r="F5" s="486"/>
      <c r="G5" s="486"/>
      <c r="H5" s="486"/>
      <c r="I5" s="486"/>
      <c r="J5" s="486"/>
      <c r="K5" s="486"/>
      <c r="L5" s="486"/>
      <c r="M5" s="486"/>
      <c r="N5" s="486"/>
      <c r="O5" s="486"/>
      <c r="P5" s="486"/>
      <c r="Q5" s="416"/>
      <c r="R5" s="416"/>
      <c r="S5" s="416"/>
      <c r="T5" s="416"/>
      <c r="U5" s="416"/>
      <c r="V5" s="416"/>
      <c r="W5" s="417"/>
      <c r="X5" s="417"/>
      <c r="Y5" s="417"/>
      <c r="Z5" s="417"/>
      <c r="AA5" s="417"/>
      <c r="AB5" s="417"/>
      <c r="AC5" s="417"/>
      <c r="AD5" s="417"/>
      <c r="AE5" s="417"/>
      <c r="AF5" s="417"/>
      <c r="AG5" s="417"/>
      <c r="AH5" s="417"/>
      <c r="AI5" s="417"/>
      <c r="AJ5" s="417"/>
      <c r="AK5" s="417"/>
      <c r="AL5" s="417"/>
      <c r="AM5" s="417"/>
      <c r="AN5" s="417"/>
      <c r="AO5" s="417"/>
      <c r="AP5" s="417"/>
      <c r="AQ5" s="417"/>
      <c r="AR5" s="417"/>
      <c r="AS5" s="417"/>
      <c r="AT5" s="417"/>
      <c r="AU5" s="417"/>
      <c r="AV5" s="417"/>
      <c r="AW5" s="417"/>
      <c r="AX5" s="417"/>
      <c r="AY5" s="417"/>
      <c r="AZ5" s="417"/>
      <c r="BA5" s="417"/>
      <c r="BB5" s="417"/>
      <c r="BC5" s="414"/>
      <c r="BD5" s="414"/>
      <c r="BE5" s="414"/>
      <c r="BF5" s="414"/>
      <c r="BG5" s="414"/>
      <c r="BH5" s="414"/>
      <c r="BI5" s="414"/>
      <c r="BJ5" s="414"/>
      <c r="BK5" s="414"/>
      <c r="BL5" s="414"/>
      <c r="BM5" s="414"/>
      <c r="BN5" s="414"/>
      <c r="BO5" s="414"/>
      <c r="BP5" s="414"/>
    </row>
    <row r="6" spans="1:68" ht="56.25" customHeight="1">
      <c r="A6" s="486" t="s">
        <v>259</v>
      </c>
      <c r="B6" s="486"/>
      <c r="C6" s="486"/>
      <c r="D6" s="486"/>
      <c r="E6" s="486"/>
      <c r="F6" s="486"/>
      <c r="G6" s="486"/>
      <c r="H6" s="486"/>
      <c r="I6" s="486"/>
      <c r="J6" s="486"/>
      <c r="K6" s="486"/>
      <c r="L6" s="486"/>
      <c r="M6" s="486"/>
      <c r="N6" s="486"/>
      <c r="O6" s="486"/>
      <c r="P6" s="486"/>
      <c r="Q6" s="416"/>
      <c r="R6" s="416"/>
      <c r="S6" s="416"/>
      <c r="T6" s="416"/>
      <c r="U6" s="416"/>
      <c r="V6" s="416"/>
      <c r="W6" s="417"/>
      <c r="X6" s="417"/>
      <c r="Y6" s="417"/>
      <c r="Z6" s="417"/>
      <c r="AA6" s="417"/>
      <c r="AB6" s="417"/>
      <c r="AC6" s="417"/>
      <c r="AD6" s="417"/>
      <c r="AE6" s="417"/>
      <c r="AF6" s="417"/>
      <c r="AG6" s="417"/>
      <c r="AH6" s="417"/>
      <c r="AI6" s="417"/>
      <c r="AJ6" s="417"/>
      <c r="AK6" s="417"/>
      <c r="AL6" s="417"/>
      <c r="AM6" s="417"/>
      <c r="AN6" s="414"/>
      <c r="AO6" s="414"/>
      <c r="AP6" s="414"/>
      <c r="AQ6" s="414"/>
      <c r="AR6" s="414"/>
      <c r="AS6" s="414"/>
      <c r="AT6" s="414"/>
      <c r="AU6" s="414"/>
      <c r="AV6" s="414"/>
      <c r="AW6" s="414"/>
      <c r="AX6" s="414"/>
      <c r="AY6" s="414"/>
      <c r="AZ6" s="414"/>
      <c r="BA6" s="414"/>
      <c r="BB6" s="414"/>
      <c r="BC6" s="414"/>
      <c r="BD6" s="414"/>
      <c r="BE6" s="414"/>
      <c r="BF6" s="414"/>
      <c r="BG6" s="414"/>
      <c r="BH6" s="414"/>
      <c r="BI6" s="414"/>
      <c r="BJ6" s="414"/>
      <c r="BK6" s="414"/>
      <c r="BL6" s="414"/>
      <c r="BM6" s="414"/>
      <c r="BN6" s="414"/>
      <c r="BO6" s="414"/>
      <c r="BP6" s="414"/>
    </row>
    <row r="7" spans="1:68" ht="13.8">
      <c r="A7" s="414" t="s">
        <v>251</v>
      </c>
      <c r="B7" s="414"/>
      <c r="C7" s="414"/>
      <c r="D7" s="414"/>
      <c r="E7" s="414"/>
      <c r="F7" s="414"/>
      <c r="G7" s="414"/>
      <c r="H7" s="414"/>
      <c r="I7" s="414"/>
      <c r="J7" s="414"/>
      <c r="K7" s="414"/>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c r="AL7" s="414"/>
      <c r="AM7" s="414"/>
      <c r="AN7" s="414"/>
      <c r="AO7" s="414"/>
      <c r="AP7" s="414"/>
      <c r="AQ7" s="414"/>
      <c r="AR7" s="414"/>
      <c r="AS7" s="414"/>
      <c r="AT7" s="414"/>
      <c r="AU7" s="414"/>
      <c r="AV7" s="414"/>
      <c r="AW7" s="414"/>
      <c r="AX7" s="414"/>
      <c r="AY7" s="414"/>
      <c r="AZ7" s="414"/>
      <c r="BA7" s="414"/>
      <c r="BB7" s="414"/>
      <c r="BC7" s="414"/>
      <c r="BD7" s="414"/>
      <c r="BE7" s="414"/>
      <c r="BF7" s="414"/>
      <c r="BG7" s="414"/>
      <c r="BH7" s="414"/>
      <c r="BI7" s="414"/>
      <c r="BJ7" s="414"/>
      <c r="BK7" s="414"/>
      <c r="BL7" s="414"/>
      <c r="BM7" s="414"/>
      <c r="BN7" s="414"/>
      <c r="BO7" s="414"/>
      <c r="BP7" s="414"/>
    </row>
    <row r="8" spans="1:68" ht="36" customHeight="1">
      <c r="A8" s="488" t="s">
        <v>326</v>
      </c>
      <c r="B8" s="488"/>
      <c r="C8" s="488"/>
      <c r="D8" s="488"/>
      <c r="E8" s="488"/>
      <c r="F8" s="488"/>
      <c r="G8" s="488"/>
      <c r="H8" s="488"/>
      <c r="I8" s="488"/>
      <c r="J8" s="488"/>
      <c r="K8" s="488"/>
      <c r="L8" s="488"/>
      <c r="M8" s="488"/>
      <c r="N8" s="488"/>
      <c r="O8" s="488"/>
      <c r="P8" s="488"/>
      <c r="Q8" s="488"/>
      <c r="R8" s="418"/>
      <c r="S8" s="418"/>
      <c r="T8" s="418"/>
      <c r="U8" s="418"/>
      <c r="V8" s="418"/>
      <c r="W8" s="419"/>
      <c r="X8" s="419"/>
      <c r="Y8" s="414"/>
      <c r="Z8" s="414"/>
      <c r="AA8" s="414"/>
      <c r="AB8" s="414"/>
      <c r="AC8" s="414"/>
      <c r="AD8" s="414"/>
      <c r="AE8" s="414"/>
      <c r="AF8" s="414"/>
      <c r="AG8" s="414"/>
      <c r="AH8" s="414"/>
      <c r="AI8" s="414"/>
      <c r="AJ8" s="414"/>
      <c r="AK8" s="414"/>
      <c r="AL8" s="414"/>
      <c r="AM8" s="414"/>
      <c r="AN8" s="414"/>
      <c r="AO8" s="414"/>
      <c r="AP8" s="414"/>
      <c r="AQ8" s="414"/>
      <c r="AR8" s="414"/>
      <c r="AS8" s="414"/>
      <c r="AT8" s="414"/>
      <c r="AU8" s="414"/>
      <c r="AV8" s="414"/>
      <c r="AW8" s="414"/>
      <c r="AX8" s="414"/>
      <c r="AY8" s="414"/>
      <c r="AZ8" s="414"/>
      <c r="BA8" s="414"/>
      <c r="BB8" s="414"/>
      <c r="BC8" s="414"/>
      <c r="BD8" s="414"/>
      <c r="BE8" s="414"/>
      <c r="BF8" s="414"/>
      <c r="BG8" s="414"/>
      <c r="BH8" s="414"/>
      <c r="BI8" s="414"/>
      <c r="BJ8" s="414"/>
      <c r="BK8" s="414"/>
      <c r="BL8" s="414"/>
      <c r="BM8" s="414"/>
      <c r="BN8" s="414"/>
      <c r="BO8" s="414"/>
      <c r="BP8" s="414"/>
    </row>
    <row r="9" spans="1:68" ht="38.25" customHeight="1">
      <c r="A9" s="486" t="s">
        <v>252</v>
      </c>
      <c r="B9" s="486"/>
      <c r="C9" s="486"/>
      <c r="D9" s="486"/>
      <c r="E9" s="486"/>
      <c r="F9" s="486"/>
      <c r="G9" s="486"/>
      <c r="H9" s="486"/>
      <c r="I9" s="486"/>
      <c r="J9" s="486"/>
      <c r="K9" s="486"/>
      <c r="L9" s="486"/>
      <c r="M9" s="486"/>
      <c r="N9" s="486"/>
      <c r="O9" s="486"/>
      <c r="P9" s="486"/>
      <c r="Q9" s="486"/>
      <c r="R9" s="416"/>
      <c r="S9" s="416"/>
      <c r="T9" s="416"/>
      <c r="U9" s="416"/>
      <c r="V9" s="416"/>
      <c r="W9" s="417"/>
      <c r="X9" s="417"/>
      <c r="Y9" s="417"/>
      <c r="Z9" s="417"/>
      <c r="AA9" s="417"/>
      <c r="AB9" s="417"/>
      <c r="AC9" s="417"/>
      <c r="AD9" s="417"/>
      <c r="AE9" s="417"/>
      <c r="AF9" s="417"/>
      <c r="AG9" s="417"/>
      <c r="AH9" s="417"/>
      <c r="AI9" s="417"/>
      <c r="AJ9" s="414"/>
      <c r="AK9" s="414"/>
      <c r="AL9" s="414"/>
      <c r="AM9" s="414"/>
      <c r="AN9" s="414"/>
      <c r="AO9" s="414"/>
      <c r="AP9" s="414"/>
      <c r="AQ9" s="414"/>
      <c r="AR9" s="414"/>
      <c r="AS9" s="414"/>
      <c r="AT9" s="414"/>
      <c r="AU9" s="414"/>
      <c r="AV9" s="414"/>
      <c r="AW9" s="414"/>
      <c r="AX9" s="414"/>
      <c r="AY9" s="414"/>
      <c r="AZ9" s="414"/>
      <c r="BA9" s="414"/>
      <c r="BB9" s="414"/>
      <c r="BC9" s="414"/>
      <c r="BD9" s="414"/>
      <c r="BE9" s="414"/>
      <c r="BF9" s="414"/>
      <c r="BG9" s="414"/>
      <c r="BH9" s="414"/>
      <c r="BI9" s="414"/>
      <c r="BJ9" s="414"/>
      <c r="BK9" s="414"/>
      <c r="BL9" s="414"/>
      <c r="BM9" s="414"/>
      <c r="BN9" s="414"/>
      <c r="BO9" s="414"/>
      <c r="BP9" s="414"/>
    </row>
    <row r="10" spans="1:68" ht="44.25" customHeight="1">
      <c r="A10" s="488" t="s">
        <v>253</v>
      </c>
      <c r="B10" s="488"/>
      <c r="C10" s="488"/>
      <c r="D10" s="488"/>
      <c r="E10" s="488"/>
      <c r="F10" s="488"/>
      <c r="G10" s="488"/>
      <c r="H10" s="488"/>
      <c r="I10" s="488"/>
      <c r="J10" s="488"/>
      <c r="K10" s="488"/>
      <c r="L10" s="488"/>
      <c r="M10" s="488"/>
      <c r="N10" s="488"/>
      <c r="O10" s="488"/>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4"/>
      <c r="AS10" s="414"/>
      <c r="AT10" s="414"/>
      <c r="AU10" s="414"/>
      <c r="AV10" s="414"/>
      <c r="AW10" s="414"/>
      <c r="AX10" s="414"/>
      <c r="AY10" s="414"/>
      <c r="AZ10" s="414"/>
      <c r="BA10" s="414"/>
      <c r="BB10" s="414"/>
      <c r="BC10" s="414"/>
      <c r="BD10" s="414"/>
      <c r="BE10" s="414"/>
      <c r="BF10" s="414"/>
      <c r="BG10" s="414"/>
      <c r="BH10" s="414"/>
      <c r="BI10" s="414"/>
      <c r="BJ10" s="414"/>
      <c r="BK10" s="414"/>
      <c r="BL10" s="414"/>
      <c r="BM10" s="414"/>
      <c r="BN10" s="414"/>
      <c r="BO10" s="414"/>
      <c r="BP10" s="414"/>
    </row>
    <row r="11" spans="1:68" ht="18.75" customHeight="1">
      <c r="A11" s="488" t="s">
        <v>254</v>
      </c>
      <c r="B11" s="488"/>
      <c r="C11" s="488"/>
      <c r="D11" s="488"/>
      <c r="E11" s="488"/>
      <c r="F11" s="488"/>
      <c r="G11" s="488"/>
      <c r="H11" s="488"/>
      <c r="I11" s="488"/>
      <c r="J11" s="488"/>
      <c r="K11" s="488"/>
      <c r="L11" s="488"/>
      <c r="M11" s="488"/>
      <c r="N11" s="488"/>
      <c r="O11" s="488"/>
      <c r="P11" s="488"/>
      <c r="Q11" s="418"/>
      <c r="R11" s="418"/>
      <c r="S11" s="418"/>
      <c r="T11" s="418"/>
      <c r="U11" s="418"/>
      <c r="V11" s="418"/>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4"/>
      <c r="AT11" s="414"/>
      <c r="AU11" s="414"/>
      <c r="AV11" s="414"/>
      <c r="AW11" s="414"/>
      <c r="AX11" s="414"/>
      <c r="AY11" s="414"/>
      <c r="AZ11" s="414"/>
      <c r="BA11" s="414"/>
      <c r="BB11" s="414"/>
      <c r="BC11" s="414"/>
      <c r="BD11" s="414"/>
      <c r="BE11" s="414"/>
      <c r="BF11" s="414"/>
      <c r="BG11" s="414"/>
      <c r="BH11" s="414"/>
      <c r="BI11" s="414"/>
      <c r="BJ11" s="414"/>
      <c r="BK11" s="414"/>
      <c r="BL11" s="414"/>
      <c r="BM11" s="414"/>
      <c r="BN11" s="414"/>
      <c r="BO11" s="414"/>
      <c r="BP11" s="414"/>
    </row>
    <row r="12" spans="1:68" ht="30" customHeight="1">
      <c r="A12" s="488" t="s">
        <v>298</v>
      </c>
      <c r="B12" s="488"/>
      <c r="C12" s="488"/>
      <c r="D12" s="488"/>
      <c r="E12" s="488"/>
      <c r="F12" s="488"/>
      <c r="G12" s="488"/>
      <c r="H12" s="488"/>
      <c r="I12" s="488"/>
      <c r="J12" s="488"/>
      <c r="K12" s="488"/>
      <c r="L12" s="488"/>
      <c r="M12" s="488"/>
      <c r="N12" s="488"/>
      <c r="O12" s="488"/>
      <c r="P12" s="488"/>
      <c r="Q12" s="418"/>
      <c r="R12" s="418"/>
      <c r="S12" s="418"/>
      <c r="T12" s="418"/>
      <c r="U12" s="418"/>
      <c r="V12" s="418"/>
      <c r="W12" s="419"/>
      <c r="X12" s="419"/>
      <c r="Y12" s="419"/>
      <c r="Z12" s="419"/>
      <c r="AA12" s="419"/>
      <c r="AB12" s="419"/>
      <c r="AC12" s="414"/>
      <c r="AD12" s="414"/>
      <c r="AE12" s="414"/>
      <c r="AF12" s="414"/>
      <c r="AG12" s="414"/>
      <c r="AH12" s="414"/>
      <c r="AI12" s="414"/>
      <c r="AJ12" s="414"/>
      <c r="AK12" s="414"/>
      <c r="AL12" s="414"/>
      <c r="AM12" s="414"/>
      <c r="AN12" s="414"/>
      <c r="AO12" s="414"/>
      <c r="AP12" s="414"/>
      <c r="AQ12" s="414"/>
      <c r="AR12" s="414"/>
      <c r="AS12" s="414"/>
      <c r="AT12" s="414"/>
      <c r="AU12" s="414"/>
      <c r="AV12" s="414"/>
      <c r="AW12" s="414"/>
      <c r="AX12" s="414"/>
      <c r="AY12" s="414"/>
      <c r="AZ12" s="414"/>
      <c r="BA12" s="414"/>
      <c r="BB12" s="414"/>
      <c r="BC12" s="414"/>
      <c r="BD12" s="414"/>
      <c r="BE12" s="414"/>
      <c r="BF12" s="414"/>
      <c r="BG12" s="414"/>
      <c r="BH12" s="414"/>
      <c r="BI12" s="414"/>
      <c r="BJ12" s="414"/>
      <c r="BK12" s="414"/>
      <c r="BL12" s="414"/>
      <c r="BM12" s="414"/>
      <c r="BN12" s="414"/>
      <c r="BO12" s="414"/>
      <c r="BP12" s="414"/>
    </row>
    <row r="13" spans="1:68" ht="13.8">
      <c r="A13" s="414" t="s">
        <v>255</v>
      </c>
      <c r="B13" s="414"/>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4"/>
      <c r="AT13" s="414"/>
      <c r="AU13" s="414"/>
      <c r="AV13" s="414"/>
      <c r="AW13" s="414"/>
      <c r="AX13" s="414"/>
      <c r="AY13" s="414"/>
      <c r="AZ13" s="414"/>
      <c r="BA13" s="414"/>
      <c r="BB13" s="414"/>
      <c r="BC13" s="414"/>
      <c r="BD13" s="414"/>
      <c r="BE13" s="414"/>
      <c r="BF13" s="414"/>
      <c r="BG13" s="414"/>
      <c r="BH13" s="414"/>
      <c r="BI13" s="414"/>
      <c r="BJ13" s="414"/>
      <c r="BK13" s="414"/>
      <c r="BL13" s="414"/>
      <c r="BM13" s="414"/>
      <c r="BN13" s="414"/>
      <c r="BO13" s="414"/>
      <c r="BP13" s="414"/>
    </row>
    <row r="14" spans="1:68" ht="169.5" customHeight="1">
      <c r="A14" s="486" t="s">
        <v>359</v>
      </c>
      <c r="B14" s="486"/>
      <c r="C14" s="486"/>
      <c r="D14" s="486"/>
      <c r="E14" s="486"/>
      <c r="F14" s="486"/>
      <c r="G14" s="486"/>
      <c r="H14" s="486"/>
      <c r="I14" s="486"/>
      <c r="J14" s="486"/>
      <c r="K14" s="486"/>
      <c r="L14" s="486"/>
      <c r="M14" s="486"/>
      <c r="N14" s="486"/>
      <c r="O14" s="486"/>
      <c r="P14" s="486"/>
      <c r="Q14" s="486"/>
      <c r="R14" s="416"/>
      <c r="S14" s="416"/>
      <c r="T14" s="416"/>
      <c r="U14" s="416"/>
      <c r="V14" s="416"/>
      <c r="W14" s="417"/>
      <c r="X14" s="417"/>
      <c r="Y14" s="417"/>
      <c r="Z14" s="417"/>
      <c r="AA14" s="417"/>
      <c r="AB14" s="417"/>
      <c r="AC14" s="417"/>
      <c r="AD14" s="417"/>
      <c r="AE14" s="417"/>
      <c r="AF14" s="417"/>
      <c r="AG14" s="417"/>
      <c r="AH14" s="417"/>
      <c r="AI14" s="417"/>
      <c r="AJ14" s="417"/>
      <c r="AK14" s="417"/>
      <c r="AL14" s="417"/>
      <c r="AM14" s="417"/>
      <c r="AN14" s="417"/>
      <c r="AO14" s="417"/>
      <c r="AP14" s="417"/>
      <c r="AQ14" s="417"/>
      <c r="AR14" s="417"/>
      <c r="AS14" s="417"/>
      <c r="AT14" s="414"/>
      <c r="AU14" s="414"/>
      <c r="AV14" s="414"/>
      <c r="AW14" s="414"/>
      <c r="AX14" s="414"/>
      <c r="AY14" s="414"/>
      <c r="AZ14" s="414"/>
      <c r="BA14" s="414"/>
      <c r="BB14" s="414"/>
      <c r="BC14" s="414"/>
      <c r="BD14" s="414"/>
      <c r="BE14" s="414"/>
      <c r="BF14" s="414"/>
      <c r="BG14" s="414"/>
      <c r="BH14" s="414"/>
      <c r="BI14" s="414"/>
      <c r="BJ14" s="414"/>
      <c r="BK14" s="414"/>
      <c r="BL14" s="414"/>
      <c r="BM14" s="414"/>
      <c r="BN14" s="414"/>
      <c r="BO14" s="414"/>
      <c r="BP14" s="414"/>
    </row>
    <row r="15" spans="1:68" ht="18" customHeight="1">
      <c r="A15" s="489" t="s">
        <v>358</v>
      </c>
      <c r="B15" s="489"/>
      <c r="C15" s="489"/>
      <c r="D15" s="489"/>
      <c r="E15" s="489"/>
      <c r="F15" s="489"/>
      <c r="G15" s="489"/>
      <c r="H15" s="489"/>
      <c r="I15" s="489"/>
      <c r="J15" s="489"/>
      <c r="K15" s="489"/>
      <c r="L15" s="489"/>
      <c r="M15" s="489"/>
      <c r="N15" s="489"/>
      <c r="O15" s="489"/>
      <c r="P15" s="489"/>
      <c r="Q15" s="420"/>
      <c r="R15" s="414"/>
      <c r="S15" s="414"/>
      <c r="T15" s="414"/>
      <c r="U15" s="414"/>
      <c r="V15" s="414"/>
      <c r="W15" s="414"/>
      <c r="X15" s="414"/>
      <c r="Y15" s="414"/>
      <c r="Z15" s="414"/>
      <c r="AA15" s="414"/>
      <c r="AB15" s="414"/>
      <c r="AC15" s="414"/>
      <c r="AD15" s="414"/>
      <c r="AE15" s="414"/>
      <c r="AF15" s="414"/>
      <c r="AG15" s="414"/>
      <c r="AH15" s="414"/>
      <c r="AI15" s="414"/>
      <c r="AJ15" s="414"/>
      <c r="AK15" s="414"/>
      <c r="AL15" s="414"/>
      <c r="AM15" s="414"/>
      <c r="AN15" s="414"/>
      <c r="AO15" s="414"/>
      <c r="AP15" s="414"/>
      <c r="AQ15" s="414"/>
      <c r="AR15" s="414"/>
      <c r="AS15" s="414"/>
      <c r="AT15" s="414"/>
      <c r="AU15" s="414"/>
      <c r="AV15" s="414"/>
      <c r="AW15" s="414"/>
      <c r="AX15" s="414"/>
      <c r="AY15" s="414"/>
      <c r="AZ15" s="414"/>
      <c r="BA15" s="414"/>
      <c r="BB15" s="414"/>
      <c r="BC15" s="414"/>
      <c r="BD15" s="414"/>
      <c r="BE15" s="414"/>
      <c r="BF15" s="414"/>
      <c r="BG15" s="414"/>
      <c r="BH15" s="414"/>
      <c r="BI15" s="414"/>
      <c r="BJ15" s="414"/>
      <c r="BK15" s="414"/>
      <c r="BL15" s="414"/>
      <c r="BM15" s="414"/>
      <c r="BN15" s="414"/>
      <c r="BO15" s="414"/>
      <c r="BP15" s="414"/>
    </row>
    <row r="16" spans="1:68" ht="13.8">
      <c r="A16" s="414" t="s">
        <v>256</v>
      </c>
      <c r="B16" s="414"/>
      <c r="C16" s="414"/>
      <c r="D16" s="414"/>
      <c r="E16" s="414"/>
      <c r="F16" s="414"/>
      <c r="G16" s="414"/>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14"/>
      <c r="AN16" s="414"/>
      <c r="AO16" s="414"/>
      <c r="AP16" s="414"/>
      <c r="AQ16" s="414"/>
      <c r="AR16" s="414"/>
      <c r="AS16" s="414"/>
      <c r="AT16" s="414"/>
      <c r="AU16" s="414"/>
      <c r="AV16" s="414"/>
      <c r="AW16" s="414"/>
      <c r="AX16" s="414"/>
      <c r="AY16" s="414"/>
      <c r="AZ16" s="414"/>
      <c r="BA16" s="414"/>
      <c r="BB16" s="414"/>
      <c r="BC16" s="414"/>
      <c r="BD16" s="414"/>
      <c r="BE16" s="414"/>
      <c r="BF16" s="414"/>
      <c r="BG16" s="414"/>
      <c r="BH16" s="414"/>
      <c r="BI16" s="414"/>
      <c r="BJ16" s="414"/>
      <c r="BK16" s="414"/>
      <c r="BL16" s="414"/>
      <c r="BM16" s="414"/>
      <c r="BN16" s="414"/>
      <c r="BO16" s="414"/>
      <c r="BP16" s="414"/>
    </row>
    <row r="17" spans="1:68" ht="17.25" customHeight="1">
      <c r="A17" s="414" t="s">
        <v>257</v>
      </c>
      <c r="B17" s="414"/>
      <c r="C17" s="414"/>
      <c r="D17" s="414"/>
      <c r="E17" s="414"/>
      <c r="F17" s="414"/>
      <c r="G17" s="414"/>
      <c r="H17" s="414"/>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14"/>
      <c r="AN17" s="414"/>
      <c r="AO17" s="414"/>
      <c r="AP17" s="414"/>
      <c r="AQ17" s="414"/>
      <c r="AR17" s="414"/>
      <c r="AS17" s="414"/>
      <c r="AT17" s="414"/>
      <c r="AU17" s="414"/>
      <c r="AV17" s="414"/>
      <c r="AW17" s="414"/>
      <c r="AX17" s="414"/>
      <c r="AY17" s="414"/>
      <c r="AZ17" s="414"/>
      <c r="BA17" s="414"/>
      <c r="BB17" s="414"/>
      <c r="BC17" s="414"/>
      <c r="BD17" s="414"/>
      <c r="BE17" s="414"/>
      <c r="BF17" s="414"/>
      <c r="BG17" s="414"/>
      <c r="BH17" s="414"/>
      <c r="BI17" s="414"/>
      <c r="BJ17" s="414"/>
      <c r="BK17" s="414"/>
      <c r="BL17" s="414"/>
      <c r="BM17" s="414"/>
      <c r="BN17" s="414"/>
      <c r="BO17" s="414"/>
      <c r="BP17" s="414"/>
    </row>
    <row r="18" spans="1:68" ht="51.75" customHeight="1">
      <c r="A18" s="486" t="s">
        <v>328</v>
      </c>
      <c r="B18" s="486"/>
      <c r="C18" s="486"/>
      <c r="D18" s="486"/>
      <c r="E18" s="486"/>
      <c r="F18" s="486"/>
      <c r="G18" s="486"/>
      <c r="H18" s="486"/>
      <c r="I18" s="486"/>
      <c r="J18" s="486"/>
      <c r="K18" s="486"/>
      <c r="L18" s="486"/>
      <c r="M18" s="486"/>
      <c r="N18" s="486"/>
      <c r="O18" s="486"/>
      <c r="P18" s="486"/>
      <c r="Q18" s="416"/>
      <c r="R18" s="416"/>
      <c r="S18" s="416"/>
      <c r="T18" s="416"/>
      <c r="U18" s="416"/>
      <c r="V18" s="416"/>
      <c r="W18" s="414"/>
      <c r="X18" s="414"/>
      <c r="Y18" s="414"/>
      <c r="Z18" s="414"/>
      <c r="AA18" s="414"/>
      <c r="AB18" s="414"/>
      <c r="AC18" s="414"/>
      <c r="AD18" s="414"/>
      <c r="AE18" s="414"/>
      <c r="AF18" s="414"/>
      <c r="AG18" s="414"/>
      <c r="AH18" s="414"/>
      <c r="AI18" s="414"/>
      <c r="AJ18" s="414"/>
      <c r="AK18" s="414"/>
      <c r="AL18" s="414"/>
      <c r="AM18" s="414"/>
      <c r="AN18" s="414"/>
      <c r="AO18" s="414"/>
      <c r="AP18" s="414"/>
      <c r="AQ18" s="414"/>
      <c r="AR18" s="414"/>
      <c r="AS18" s="414"/>
      <c r="AT18" s="414"/>
      <c r="AU18" s="414"/>
      <c r="AV18" s="414"/>
      <c r="AW18" s="414"/>
      <c r="AX18" s="414"/>
      <c r="AY18" s="414"/>
      <c r="AZ18" s="414"/>
      <c r="BA18" s="414"/>
      <c r="BB18" s="414"/>
      <c r="BC18" s="414"/>
      <c r="BD18" s="414"/>
      <c r="BE18" s="414"/>
      <c r="BF18" s="414"/>
      <c r="BG18" s="414"/>
      <c r="BH18" s="414"/>
      <c r="BI18" s="414"/>
      <c r="BJ18" s="414"/>
      <c r="BK18" s="414"/>
      <c r="BL18" s="414"/>
      <c r="BM18" s="414"/>
      <c r="BN18" s="414"/>
      <c r="BO18" s="414"/>
      <c r="BP18" s="414"/>
    </row>
    <row r="19" spans="1:68" ht="150.6" customHeight="1">
      <c r="A19" s="486" t="s">
        <v>356</v>
      </c>
      <c r="B19" s="486"/>
      <c r="C19" s="486"/>
      <c r="D19" s="486"/>
      <c r="E19" s="486"/>
      <c r="F19" s="486"/>
      <c r="G19" s="486"/>
      <c r="H19" s="486"/>
      <c r="I19" s="486"/>
      <c r="J19" s="486"/>
      <c r="K19" s="486"/>
      <c r="L19" s="486"/>
      <c r="M19" s="486"/>
      <c r="N19" s="486"/>
      <c r="O19" s="486"/>
      <c r="P19" s="486"/>
      <c r="Q19" s="416"/>
      <c r="R19" s="416"/>
      <c r="S19" s="416"/>
      <c r="T19" s="416"/>
      <c r="U19" s="416"/>
      <c r="V19" s="416"/>
      <c r="W19" s="414"/>
      <c r="X19" s="414"/>
      <c r="Y19" s="414"/>
      <c r="Z19" s="414"/>
      <c r="AA19" s="414"/>
      <c r="AB19" s="414"/>
      <c r="AC19" s="414"/>
      <c r="AD19" s="414"/>
      <c r="AE19" s="414"/>
      <c r="AF19" s="414"/>
      <c r="AG19" s="414"/>
      <c r="AH19" s="414"/>
      <c r="AI19" s="414"/>
      <c r="AJ19" s="414"/>
      <c r="AK19" s="414"/>
      <c r="AL19" s="414"/>
      <c r="AM19" s="414"/>
      <c r="AN19" s="414"/>
      <c r="AO19" s="414"/>
      <c r="AP19" s="414"/>
      <c r="AQ19" s="414"/>
      <c r="AR19" s="414"/>
      <c r="AS19" s="414"/>
      <c r="AT19" s="414"/>
      <c r="AU19" s="414"/>
      <c r="AV19" s="414"/>
      <c r="AW19" s="414"/>
      <c r="AX19" s="414"/>
      <c r="AY19" s="414"/>
      <c r="AZ19" s="414"/>
      <c r="BA19" s="414"/>
      <c r="BB19" s="414"/>
      <c r="BC19" s="414"/>
      <c r="BD19" s="414"/>
      <c r="BE19" s="414"/>
      <c r="BF19" s="414"/>
      <c r="BG19" s="414"/>
      <c r="BH19" s="414"/>
      <c r="BI19" s="414"/>
      <c r="BJ19" s="414"/>
      <c r="BK19" s="414"/>
      <c r="BL19" s="414"/>
      <c r="BM19" s="414"/>
      <c r="BN19" s="414"/>
      <c r="BO19" s="414"/>
      <c r="BP19" s="414"/>
    </row>
    <row r="20" spans="1:68" ht="12" customHeight="1">
      <c r="A20" s="414" t="s">
        <v>258</v>
      </c>
      <c r="B20" s="414"/>
      <c r="C20" s="414"/>
      <c r="D20" s="414"/>
      <c r="E20" s="414"/>
      <c r="F20" s="414"/>
      <c r="G20" s="414"/>
      <c r="H20" s="414"/>
      <c r="I20" s="414"/>
      <c r="J20" s="414"/>
      <c r="K20" s="414"/>
      <c r="L20" s="414"/>
      <c r="M20" s="414"/>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414"/>
      <c r="AM20" s="414"/>
      <c r="AN20" s="414"/>
      <c r="AO20" s="414"/>
      <c r="AP20" s="414"/>
      <c r="AQ20" s="414"/>
      <c r="AR20" s="414"/>
      <c r="AS20" s="414"/>
      <c r="AT20" s="414"/>
      <c r="AU20" s="414"/>
      <c r="AV20" s="414"/>
      <c r="AW20" s="414"/>
      <c r="AX20" s="414"/>
      <c r="AY20" s="414"/>
      <c r="AZ20" s="414"/>
      <c r="BA20" s="414"/>
      <c r="BB20" s="414"/>
      <c r="BC20" s="414"/>
      <c r="BD20" s="414"/>
      <c r="BE20" s="414"/>
      <c r="BF20" s="414"/>
      <c r="BG20" s="414"/>
      <c r="BH20" s="414"/>
      <c r="BI20" s="414"/>
      <c r="BJ20" s="414"/>
      <c r="BK20" s="414"/>
      <c r="BL20" s="414"/>
      <c r="BM20" s="414"/>
      <c r="BN20" s="414"/>
      <c r="BO20" s="414"/>
      <c r="BP20" s="414"/>
    </row>
  </sheetData>
  <mergeCells count="12">
    <mergeCell ref="A19:P19"/>
    <mergeCell ref="A3:Q3"/>
    <mergeCell ref="A5:P5"/>
    <mergeCell ref="A6:P6"/>
    <mergeCell ref="A8:Q8"/>
    <mergeCell ref="A9:Q9"/>
    <mergeCell ref="A10:O10"/>
    <mergeCell ref="A11:P11"/>
    <mergeCell ref="A12:P12"/>
    <mergeCell ref="A14:Q14"/>
    <mergeCell ref="A15:P15"/>
    <mergeCell ref="A18:P18"/>
  </mergeCells>
  <pageMargins left="0.39370078740157483" right="0.23622047244094491" top="0" bottom="0" header="0.23622047244094491" footer="0.31496062992125984"/>
  <pageSetup paperSize="9" scale="80" orientation="landscape" horizontalDpi="4294967293" verticalDpi="4294967293" r:id="rId1"/>
</worksheet>
</file>

<file path=xl/worksheets/sheet3.xml><?xml version="1.0" encoding="utf-8"?>
<worksheet xmlns="http://schemas.openxmlformats.org/spreadsheetml/2006/main" xmlns:r="http://schemas.openxmlformats.org/officeDocument/2006/relationships">
  <dimension ref="A1:N15"/>
  <sheetViews>
    <sheetView view="pageBreakPreview" topLeftCell="B1" zoomScale="86" zoomScaleSheetLayoutView="86" workbookViewId="0">
      <selection activeCell="J22" sqref="J22"/>
    </sheetView>
  </sheetViews>
  <sheetFormatPr defaultColWidth="9.109375" defaultRowHeight="13.2"/>
  <cols>
    <col min="1" max="1" width="9.109375" style="2"/>
    <col min="2" max="2" width="11.44140625" style="2" customWidth="1"/>
    <col min="3" max="3" width="15.33203125" style="2" customWidth="1"/>
    <col min="4" max="4" width="13.33203125" style="2" customWidth="1"/>
    <col min="5" max="5" width="3.6640625" style="2" customWidth="1"/>
    <col min="6" max="6" width="13.109375" style="2" customWidth="1"/>
    <col min="7" max="7" width="4.5546875" style="2" customWidth="1"/>
    <col min="8" max="8" width="12" style="2" customWidth="1"/>
    <col min="9" max="9" width="15.33203125" style="2" customWidth="1"/>
    <col min="10" max="10" width="18.5546875" style="2" customWidth="1"/>
    <col min="11" max="11" width="13" style="2" customWidth="1"/>
    <col min="12" max="12" width="12.5546875" style="2" customWidth="1"/>
    <col min="13" max="14" width="9.109375" style="2" hidden="1" customWidth="1"/>
    <col min="15" max="16384" width="9.109375" style="2"/>
  </cols>
  <sheetData>
    <row r="1" spans="1:14" ht="17.399999999999999">
      <c r="A1" s="505" t="s">
        <v>1</v>
      </c>
      <c r="B1" s="505"/>
      <c r="C1" s="505"/>
      <c r="D1" s="505"/>
      <c r="E1" s="505"/>
      <c r="F1" s="505"/>
      <c r="G1" s="505"/>
      <c r="H1" s="505"/>
      <c r="I1" s="505"/>
      <c r="J1" s="505"/>
      <c r="K1" s="505"/>
      <c r="L1" s="505"/>
      <c r="M1" s="505"/>
      <c r="N1" s="505"/>
    </row>
    <row r="2" spans="1:14" ht="16.5" customHeight="1"/>
    <row r="3" spans="1:14" ht="17.399999999999999" thickBot="1">
      <c r="A3" s="17"/>
      <c r="B3" s="16"/>
      <c r="C3" s="16"/>
      <c r="D3" s="16"/>
      <c r="E3" s="16"/>
      <c r="F3" s="16"/>
      <c r="G3" s="16"/>
      <c r="H3" s="16"/>
      <c r="I3" s="16"/>
      <c r="J3" s="16"/>
      <c r="K3" s="16"/>
      <c r="L3" s="16"/>
      <c r="M3" s="16"/>
      <c r="N3" s="16"/>
    </row>
    <row r="4" spans="1:14" ht="26.25" customHeight="1" thickBot="1">
      <c r="A4" s="496" t="s">
        <v>22</v>
      </c>
      <c r="B4" s="506" t="s">
        <v>35</v>
      </c>
      <c r="C4" s="507"/>
      <c r="D4" s="496" t="s">
        <v>95</v>
      </c>
      <c r="E4" s="490" t="s">
        <v>34</v>
      </c>
      <c r="F4" s="512"/>
      <c r="G4" s="512"/>
      <c r="H4" s="491"/>
      <c r="I4" s="496" t="s">
        <v>38</v>
      </c>
      <c r="J4" s="496" t="s">
        <v>284</v>
      </c>
      <c r="K4" s="496" t="s">
        <v>36</v>
      </c>
      <c r="L4" s="496" t="s">
        <v>37</v>
      </c>
      <c r="M4" s="16"/>
      <c r="N4" s="16"/>
    </row>
    <row r="5" spans="1:14" ht="33.75" customHeight="1">
      <c r="A5" s="497"/>
      <c r="B5" s="508"/>
      <c r="C5" s="509"/>
      <c r="D5" s="497"/>
      <c r="E5" s="499" t="s">
        <v>33</v>
      </c>
      <c r="F5" s="500"/>
      <c r="G5" s="499" t="s">
        <v>32</v>
      </c>
      <c r="H5" s="500"/>
      <c r="I5" s="497"/>
      <c r="J5" s="497"/>
      <c r="K5" s="497"/>
      <c r="L5" s="497"/>
      <c r="M5" s="16"/>
      <c r="N5" s="16"/>
    </row>
    <row r="6" spans="1:14">
      <c r="A6" s="497"/>
      <c r="B6" s="508"/>
      <c r="C6" s="509"/>
      <c r="D6" s="497"/>
      <c r="E6" s="501"/>
      <c r="F6" s="502"/>
      <c r="G6" s="501"/>
      <c r="H6" s="502"/>
      <c r="I6" s="497"/>
      <c r="J6" s="497"/>
      <c r="K6" s="497"/>
      <c r="L6" s="497"/>
      <c r="M6" s="16"/>
      <c r="N6" s="16"/>
    </row>
    <row r="7" spans="1:14" ht="13.8" thickBot="1">
      <c r="A7" s="498"/>
      <c r="B7" s="510"/>
      <c r="C7" s="511"/>
      <c r="D7" s="498"/>
      <c r="E7" s="503"/>
      <c r="F7" s="504"/>
      <c r="G7" s="503"/>
      <c r="H7" s="504"/>
      <c r="I7" s="498"/>
      <c r="J7" s="498"/>
      <c r="K7" s="498"/>
      <c r="L7" s="498"/>
      <c r="M7" s="16"/>
      <c r="N7" s="16"/>
    </row>
    <row r="8" spans="1:14" ht="13.8" thickBot="1">
      <c r="A8" s="1">
        <v>1</v>
      </c>
      <c r="B8" s="492">
        <v>2</v>
      </c>
      <c r="C8" s="493"/>
      <c r="D8" s="18">
        <v>3</v>
      </c>
      <c r="E8" s="490">
        <v>4</v>
      </c>
      <c r="F8" s="491"/>
      <c r="G8" s="490">
        <v>5</v>
      </c>
      <c r="H8" s="491"/>
      <c r="I8" s="18">
        <v>6</v>
      </c>
      <c r="J8" s="18">
        <v>7</v>
      </c>
      <c r="K8" s="18">
        <v>8</v>
      </c>
      <c r="L8" s="43">
        <v>9</v>
      </c>
      <c r="M8" s="16"/>
      <c r="N8" s="16"/>
    </row>
    <row r="9" spans="1:14" ht="19.5" customHeight="1" thickBot="1">
      <c r="A9" s="1">
        <v>1</v>
      </c>
      <c r="B9" s="490" t="s">
        <v>352</v>
      </c>
      <c r="C9" s="491"/>
      <c r="D9" s="18"/>
      <c r="E9" s="492"/>
      <c r="F9" s="493"/>
      <c r="G9" s="490"/>
      <c r="H9" s="491"/>
      <c r="I9" s="18">
        <v>2</v>
      </c>
      <c r="J9" s="18"/>
      <c r="K9" s="18">
        <v>11</v>
      </c>
      <c r="L9" s="43">
        <v>52</v>
      </c>
      <c r="M9" s="16"/>
      <c r="N9" s="16"/>
    </row>
    <row r="10" spans="1:14" ht="19.5" customHeight="1" thickBot="1">
      <c r="A10" s="1">
        <v>2</v>
      </c>
      <c r="B10" s="490" t="s">
        <v>353</v>
      </c>
      <c r="C10" s="491"/>
      <c r="D10" s="119" t="s">
        <v>127</v>
      </c>
      <c r="E10" s="490" t="s">
        <v>110</v>
      </c>
      <c r="F10" s="491"/>
      <c r="G10" s="490"/>
      <c r="H10" s="491"/>
      <c r="I10" s="18">
        <v>1</v>
      </c>
      <c r="J10" s="18"/>
      <c r="K10" s="18">
        <v>11</v>
      </c>
      <c r="L10" s="38">
        <v>52</v>
      </c>
      <c r="M10" s="16"/>
      <c r="N10" s="16"/>
    </row>
    <row r="11" spans="1:14" ht="19.5" customHeight="1" thickBot="1">
      <c r="A11" s="1">
        <v>3</v>
      </c>
      <c r="B11" s="490" t="s">
        <v>354</v>
      </c>
      <c r="C11" s="491"/>
      <c r="D11" s="18"/>
      <c r="E11" s="494" t="s">
        <v>120</v>
      </c>
      <c r="F11" s="495"/>
      <c r="G11" s="490"/>
      <c r="H11" s="491"/>
      <c r="I11" s="18">
        <v>2</v>
      </c>
      <c r="J11" s="18"/>
      <c r="K11" s="18">
        <v>10</v>
      </c>
      <c r="L11" s="43">
        <v>52</v>
      </c>
      <c r="M11" s="16"/>
      <c r="N11" s="16"/>
    </row>
    <row r="12" spans="1:14" ht="19.5" customHeight="1" thickBot="1">
      <c r="A12" s="1">
        <v>4</v>
      </c>
      <c r="B12" s="494" t="s">
        <v>355</v>
      </c>
      <c r="C12" s="495"/>
      <c r="D12" s="18"/>
      <c r="E12" s="494" t="s">
        <v>357</v>
      </c>
      <c r="F12" s="495"/>
      <c r="G12" s="490">
        <v>4</v>
      </c>
      <c r="H12" s="491"/>
      <c r="I12" s="18">
        <v>2</v>
      </c>
      <c r="J12" s="18">
        <v>6</v>
      </c>
      <c r="K12" s="18">
        <v>2</v>
      </c>
      <c r="L12" s="38">
        <v>43</v>
      </c>
      <c r="M12" s="16"/>
      <c r="N12" s="16"/>
    </row>
    <row r="13" spans="1:14" ht="19.5" customHeight="1" thickBot="1">
      <c r="A13" s="1" t="s">
        <v>27</v>
      </c>
      <c r="B13" s="490">
        <v>133</v>
      </c>
      <c r="C13" s="491"/>
      <c r="D13" s="18">
        <v>6</v>
      </c>
      <c r="E13" s="490">
        <v>9</v>
      </c>
      <c r="F13" s="491"/>
      <c r="G13" s="490">
        <f t="shared" ref="G13" si="0">SUM(G10:G12)</f>
        <v>4</v>
      </c>
      <c r="H13" s="491"/>
      <c r="I13" s="43">
        <f>SUM(I10:I12)</f>
        <v>5</v>
      </c>
      <c r="J13" s="43">
        <f>SUM(J10:J12)</f>
        <v>6</v>
      </c>
      <c r="K13" s="43">
        <f>SUM(K9:K12)</f>
        <v>34</v>
      </c>
      <c r="L13" s="43">
        <f>SUM(L9:L12)</f>
        <v>199</v>
      </c>
      <c r="M13" s="16"/>
      <c r="N13" s="16"/>
    </row>
    <row r="14" spans="1:14" ht="15.6">
      <c r="A14" s="15"/>
      <c r="B14" s="16"/>
      <c r="C14" s="16"/>
      <c r="D14" s="16"/>
      <c r="E14" s="16"/>
      <c r="F14" s="16"/>
      <c r="G14" s="16"/>
      <c r="H14" s="16"/>
      <c r="I14" s="16"/>
      <c r="J14" s="16"/>
      <c r="K14" s="16"/>
      <c r="L14" s="16"/>
      <c r="M14" s="16"/>
      <c r="N14" s="16"/>
    </row>
    <row r="15" spans="1:14">
      <c r="A15" s="16"/>
      <c r="B15" s="16"/>
      <c r="C15" s="16"/>
      <c r="D15" s="16"/>
      <c r="E15" s="16"/>
      <c r="F15" s="16"/>
      <c r="G15" s="16"/>
      <c r="H15" s="16"/>
      <c r="I15" s="16"/>
      <c r="J15" s="16"/>
      <c r="K15" s="16"/>
      <c r="L15" s="16"/>
      <c r="M15" s="16"/>
      <c r="N15" s="16"/>
    </row>
  </sheetData>
  <mergeCells count="29">
    <mergeCell ref="A1:N1"/>
    <mergeCell ref="D4:D7"/>
    <mergeCell ref="B4:C7"/>
    <mergeCell ref="A4:A7"/>
    <mergeCell ref="E4:H4"/>
    <mergeCell ref="J4:J7"/>
    <mergeCell ref="L4:L7"/>
    <mergeCell ref="K4:K7"/>
    <mergeCell ref="B12:C12"/>
    <mergeCell ref="B13:C13"/>
    <mergeCell ref="E5:F7"/>
    <mergeCell ref="G5:H7"/>
    <mergeCell ref="G8:H8"/>
    <mergeCell ref="G9:H9"/>
    <mergeCell ref="G10:H10"/>
    <mergeCell ref="G11:H11"/>
    <mergeCell ref="G12:H12"/>
    <mergeCell ref="G13:H13"/>
    <mergeCell ref="B8:C8"/>
    <mergeCell ref="B9:C9"/>
    <mergeCell ref="B10:C10"/>
    <mergeCell ref="B11:C11"/>
    <mergeCell ref="E12:F12"/>
    <mergeCell ref="E13:F13"/>
    <mergeCell ref="E8:F8"/>
    <mergeCell ref="E9:F9"/>
    <mergeCell ref="E10:F10"/>
    <mergeCell ref="E11:F11"/>
    <mergeCell ref="I4:I7"/>
  </mergeCells>
  <phoneticPr fontId="4" type="noConversion"/>
  <printOptions verticalCentered="1"/>
  <pageMargins left="0.78740157480314965" right="0.59055118110236227" top="0" bottom="0" header="0" footer="0"/>
  <pageSetup paperSize="9" scale="90" orientation="landscape" verticalDpi="4294967293" r:id="rId1"/>
  <headerFooter alignWithMargins="0"/>
</worksheet>
</file>

<file path=xl/worksheets/sheet4.xml><?xml version="1.0" encoding="utf-8"?>
<worksheet xmlns="http://schemas.openxmlformats.org/spreadsheetml/2006/main" xmlns:r="http://schemas.openxmlformats.org/officeDocument/2006/relationships">
  <dimension ref="A1:BA25"/>
  <sheetViews>
    <sheetView view="pageBreakPreview" zoomScale="70" zoomScaleSheetLayoutView="70" workbookViewId="0">
      <selection activeCell="AP13" sqref="AP13"/>
    </sheetView>
  </sheetViews>
  <sheetFormatPr defaultColWidth="3.44140625" defaultRowHeight="27" customHeight="1"/>
  <cols>
    <col min="1" max="48" width="3.44140625" style="3" customWidth="1"/>
    <col min="49" max="49" width="3.88671875" style="3" customWidth="1"/>
    <col min="50" max="16384" width="3.44140625" style="3"/>
  </cols>
  <sheetData>
    <row r="1" spans="1:53" ht="27" customHeight="1">
      <c r="A1" s="519" t="s">
        <v>171</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19"/>
      <c r="AI1" s="519"/>
      <c r="AJ1" s="519"/>
      <c r="AK1" s="519"/>
      <c r="AL1" s="519"/>
      <c r="AM1" s="519"/>
      <c r="AN1" s="519"/>
      <c r="AO1" s="519"/>
      <c r="AP1" s="519"/>
      <c r="AQ1" s="519"/>
      <c r="AR1" s="519"/>
      <c r="AS1" s="519"/>
      <c r="AT1" s="519"/>
      <c r="AU1" s="519"/>
      <c r="AV1" s="519"/>
      <c r="AW1" s="519"/>
      <c r="AX1" s="519"/>
      <c r="AY1" s="519"/>
      <c r="AZ1" s="519"/>
      <c r="BA1" s="519"/>
    </row>
    <row r="2" spans="1:53" ht="27" customHeight="1" thickBot="1">
      <c r="X2" s="541" t="s">
        <v>337</v>
      </c>
      <c r="Y2" s="541"/>
      <c r="Z2" s="541"/>
      <c r="AA2" s="541"/>
      <c r="AB2" s="541"/>
      <c r="AC2" s="541"/>
    </row>
    <row r="3" spans="1:53" ht="26.25" customHeight="1">
      <c r="A3" s="520" t="s">
        <v>18</v>
      </c>
      <c r="B3" s="523" t="s">
        <v>3</v>
      </c>
      <c r="C3" s="524"/>
      <c r="D3" s="524"/>
      <c r="E3" s="525"/>
      <c r="F3" s="520" t="s">
        <v>329</v>
      </c>
      <c r="G3" s="523" t="s">
        <v>4</v>
      </c>
      <c r="H3" s="524"/>
      <c r="I3" s="525"/>
      <c r="J3" s="520" t="s">
        <v>330</v>
      </c>
      <c r="K3" s="523" t="s">
        <v>5</v>
      </c>
      <c r="L3" s="524"/>
      <c r="M3" s="524"/>
      <c r="N3" s="525"/>
      <c r="O3" s="523" t="s">
        <v>6</v>
      </c>
      <c r="P3" s="524"/>
      <c r="Q3" s="524"/>
      <c r="R3" s="525"/>
      <c r="S3" s="520" t="s">
        <v>331</v>
      </c>
      <c r="T3" s="523" t="s">
        <v>7</v>
      </c>
      <c r="U3" s="524"/>
      <c r="V3" s="525"/>
      <c r="W3" s="520" t="s">
        <v>332</v>
      </c>
      <c r="X3" s="524" t="s">
        <v>8</v>
      </c>
      <c r="Y3" s="524"/>
      <c r="Z3" s="525"/>
      <c r="AA3" s="520" t="s">
        <v>333</v>
      </c>
      <c r="AB3" s="523" t="s">
        <v>9</v>
      </c>
      <c r="AC3" s="524"/>
      <c r="AD3" s="524"/>
      <c r="AE3" s="525"/>
      <c r="AF3" s="532" t="s">
        <v>334</v>
      </c>
      <c r="AG3" s="513" t="s">
        <v>10</v>
      </c>
      <c r="AH3" s="513"/>
      <c r="AI3" s="514"/>
      <c r="AJ3" s="532" t="s">
        <v>335</v>
      </c>
      <c r="AK3" s="536" t="s">
        <v>11</v>
      </c>
      <c r="AL3" s="513"/>
      <c r="AM3" s="513"/>
      <c r="AN3" s="514"/>
      <c r="AO3" s="536" t="s">
        <v>12</v>
      </c>
      <c r="AP3" s="513"/>
      <c r="AQ3" s="513"/>
      <c r="AR3" s="514"/>
      <c r="AS3" s="532" t="s">
        <v>336</v>
      </c>
      <c r="AT3" s="536" t="s">
        <v>13</v>
      </c>
      <c r="AU3" s="513"/>
      <c r="AV3" s="514"/>
      <c r="AW3" s="532" t="s">
        <v>311</v>
      </c>
      <c r="AX3" s="536" t="s">
        <v>14</v>
      </c>
      <c r="AY3" s="513"/>
      <c r="AZ3" s="513"/>
      <c r="BA3" s="514"/>
    </row>
    <row r="4" spans="1:53" ht="9.75" customHeight="1">
      <c r="A4" s="521"/>
      <c r="B4" s="526"/>
      <c r="C4" s="527"/>
      <c r="D4" s="527"/>
      <c r="E4" s="528"/>
      <c r="F4" s="521"/>
      <c r="G4" s="526"/>
      <c r="H4" s="527"/>
      <c r="I4" s="528"/>
      <c r="J4" s="521"/>
      <c r="K4" s="526"/>
      <c r="L4" s="527"/>
      <c r="M4" s="527"/>
      <c r="N4" s="528"/>
      <c r="O4" s="526"/>
      <c r="P4" s="527"/>
      <c r="Q4" s="527"/>
      <c r="R4" s="528"/>
      <c r="S4" s="521"/>
      <c r="T4" s="526"/>
      <c r="U4" s="527"/>
      <c r="V4" s="528"/>
      <c r="W4" s="521"/>
      <c r="X4" s="527"/>
      <c r="Y4" s="527"/>
      <c r="Z4" s="528"/>
      <c r="AA4" s="521"/>
      <c r="AB4" s="526"/>
      <c r="AC4" s="527"/>
      <c r="AD4" s="527"/>
      <c r="AE4" s="528"/>
      <c r="AF4" s="533"/>
      <c r="AG4" s="515"/>
      <c r="AH4" s="515"/>
      <c r="AI4" s="516"/>
      <c r="AJ4" s="533"/>
      <c r="AK4" s="537"/>
      <c r="AL4" s="515"/>
      <c r="AM4" s="515"/>
      <c r="AN4" s="516"/>
      <c r="AO4" s="537"/>
      <c r="AP4" s="515"/>
      <c r="AQ4" s="515"/>
      <c r="AR4" s="516"/>
      <c r="AS4" s="533"/>
      <c r="AT4" s="537"/>
      <c r="AU4" s="515"/>
      <c r="AV4" s="516"/>
      <c r="AW4" s="533"/>
      <c r="AX4" s="537"/>
      <c r="AY4" s="515"/>
      <c r="AZ4" s="515"/>
      <c r="BA4" s="516"/>
    </row>
    <row r="5" spans="1:53" ht="6.75" customHeight="1" thickBot="1">
      <c r="A5" s="521"/>
      <c r="B5" s="529"/>
      <c r="C5" s="530"/>
      <c r="D5" s="530"/>
      <c r="E5" s="531"/>
      <c r="F5" s="521"/>
      <c r="G5" s="529"/>
      <c r="H5" s="530"/>
      <c r="I5" s="531"/>
      <c r="J5" s="521"/>
      <c r="K5" s="529"/>
      <c r="L5" s="530"/>
      <c r="M5" s="530"/>
      <c r="N5" s="531"/>
      <c r="O5" s="529"/>
      <c r="P5" s="530"/>
      <c r="Q5" s="530"/>
      <c r="R5" s="531"/>
      <c r="S5" s="521"/>
      <c r="T5" s="529"/>
      <c r="U5" s="530"/>
      <c r="V5" s="531"/>
      <c r="W5" s="521"/>
      <c r="X5" s="530"/>
      <c r="Y5" s="530"/>
      <c r="Z5" s="531"/>
      <c r="AA5" s="521"/>
      <c r="AB5" s="529"/>
      <c r="AC5" s="530"/>
      <c r="AD5" s="530"/>
      <c r="AE5" s="531"/>
      <c r="AF5" s="533"/>
      <c r="AG5" s="517"/>
      <c r="AH5" s="517"/>
      <c r="AI5" s="518"/>
      <c r="AJ5" s="533"/>
      <c r="AK5" s="538"/>
      <c r="AL5" s="517"/>
      <c r="AM5" s="517"/>
      <c r="AN5" s="518"/>
      <c r="AO5" s="538"/>
      <c r="AP5" s="517"/>
      <c r="AQ5" s="517"/>
      <c r="AR5" s="518"/>
      <c r="AS5" s="533"/>
      <c r="AT5" s="538"/>
      <c r="AU5" s="517"/>
      <c r="AV5" s="518"/>
      <c r="AW5" s="533"/>
      <c r="AX5" s="538"/>
      <c r="AY5" s="517"/>
      <c r="AZ5" s="517"/>
      <c r="BA5" s="518"/>
    </row>
    <row r="6" spans="1:53" ht="23.25" customHeight="1">
      <c r="A6" s="521"/>
      <c r="B6" s="30">
        <v>1</v>
      </c>
      <c r="C6" s="31">
        <v>8</v>
      </c>
      <c r="D6" s="31">
        <v>15</v>
      </c>
      <c r="E6" s="32">
        <v>22</v>
      </c>
      <c r="F6" s="521"/>
      <c r="G6" s="30">
        <v>6</v>
      </c>
      <c r="H6" s="31">
        <v>13</v>
      </c>
      <c r="I6" s="32">
        <v>20</v>
      </c>
      <c r="J6" s="521"/>
      <c r="K6" s="30">
        <v>3</v>
      </c>
      <c r="L6" s="31">
        <v>10</v>
      </c>
      <c r="M6" s="31">
        <v>17</v>
      </c>
      <c r="N6" s="32">
        <v>24</v>
      </c>
      <c r="O6" s="33">
        <v>1</v>
      </c>
      <c r="P6" s="31">
        <v>8</v>
      </c>
      <c r="Q6" s="31">
        <v>15</v>
      </c>
      <c r="R6" s="32">
        <v>22</v>
      </c>
      <c r="S6" s="521"/>
      <c r="T6" s="30">
        <v>5</v>
      </c>
      <c r="U6" s="31">
        <v>12</v>
      </c>
      <c r="V6" s="32">
        <v>19</v>
      </c>
      <c r="W6" s="521"/>
      <c r="X6" s="30">
        <v>2</v>
      </c>
      <c r="Y6" s="31">
        <v>9</v>
      </c>
      <c r="Z6" s="32">
        <v>16</v>
      </c>
      <c r="AA6" s="521"/>
      <c r="AB6" s="30">
        <v>2</v>
      </c>
      <c r="AC6" s="31">
        <v>9</v>
      </c>
      <c r="AD6" s="31">
        <v>16</v>
      </c>
      <c r="AE6" s="34">
        <v>23</v>
      </c>
      <c r="AF6" s="533"/>
      <c r="AG6" s="35">
        <v>6</v>
      </c>
      <c r="AH6" s="36">
        <v>13</v>
      </c>
      <c r="AI6" s="34">
        <v>20</v>
      </c>
      <c r="AJ6" s="533"/>
      <c r="AK6" s="35">
        <v>4</v>
      </c>
      <c r="AL6" s="36">
        <v>11</v>
      </c>
      <c r="AM6" s="36">
        <v>18</v>
      </c>
      <c r="AN6" s="34">
        <v>25</v>
      </c>
      <c r="AO6" s="37">
        <v>1</v>
      </c>
      <c r="AP6" s="36">
        <v>8</v>
      </c>
      <c r="AQ6" s="36">
        <v>15</v>
      </c>
      <c r="AR6" s="34">
        <v>22</v>
      </c>
      <c r="AS6" s="533"/>
      <c r="AT6" s="35">
        <v>6</v>
      </c>
      <c r="AU6" s="36">
        <v>13</v>
      </c>
      <c r="AV6" s="34">
        <v>20</v>
      </c>
      <c r="AW6" s="533"/>
      <c r="AX6" s="35">
        <v>3</v>
      </c>
      <c r="AY6" s="36">
        <v>10</v>
      </c>
      <c r="AZ6" s="36">
        <v>17</v>
      </c>
      <c r="BA6" s="34">
        <v>24</v>
      </c>
    </row>
    <row r="7" spans="1:53" ht="23.25" customHeight="1" thickBot="1">
      <c r="A7" s="522"/>
      <c r="B7" s="11">
        <v>7</v>
      </c>
      <c r="C7" s="12">
        <v>14</v>
      </c>
      <c r="D7" s="12">
        <v>21</v>
      </c>
      <c r="E7" s="20">
        <v>28</v>
      </c>
      <c r="F7" s="522"/>
      <c r="G7" s="11">
        <v>12</v>
      </c>
      <c r="H7" s="12">
        <v>19</v>
      </c>
      <c r="I7" s="20">
        <v>26</v>
      </c>
      <c r="J7" s="522"/>
      <c r="K7" s="11">
        <v>9</v>
      </c>
      <c r="L7" s="12">
        <v>16</v>
      </c>
      <c r="M7" s="12">
        <v>23</v>
      </c>
      <c r="N7" s="20">
        <v>30</v>
      </c>
      <c r="O7" s="11">
        <v>7</v>
      </c>
      <c r="P7" s="12">
        <v>14</v>
      </c>
      <c r="Q7" s="12">
        <v>21</v>
      </c>
      <c r="R7" s="20">
        <v>28</v>
      </c>
      <c r="S7" s="522"/>
      <c r="T7" s="92">
        <v>11</v>
      </c>
      <c r="U7" s="12">
        <v>18</v>
      </c>
      <c r="V7" s="20">
        <v>25</v>
      </c>
      <c r="W7" s="522"/>
      <c r="X7" s="11">
        <v>8</v>
      </c>
      <c r="Y7" s="12">
        <v>15</v>
      </c>
      <c r="Z7" s="20">
        <v>22</v>
      </c>
      <c r="AA7" s="522"/>
      <c r="AB7" s="11">
        <v>8</v>
      </c>
      <c r="AC7" s="12">
        <v>15</v>
      </c>
      <c r="AD7" s="12">
        <v>22</v>
      </c>
      <c r="AE7" s="14">
        <v>29</v>
      </c>
      <c r="AF7" s="534"/>
      <c r="AG7" s="21">
        <v>12</v>
      </c>
      <c r="AH7" s="13">
        <v>19</v>
      </c>
      <c r="AI7" s="14">
        <v>26</v>
      </c>
      <c r="AJ7" s="534"/>
      <c r="AK7" s="21">
        <v>10</v>
      </c>
      <c r="AL7" s="13">
        <v>17</v>
      </c>
      <c r="AM7" s="13">
        <v>14</v>
      </c>
      <c r="AN7" s="14">
        <v>31</v>
      </c>
      <c r="AO7" s="21">
        <v>7</v>
      </c>
      <c r="AP7" s="13">
        <v>14</v>
      </c>
      <c r="AQ7" s="13">
        <v>21</v>
      </c>
      <c r="AR7" s="14">
        <v>28</v>
      </c>
      <c r="AS7" s="534"/>
      <c r="AT7" s="21">
        <v>12</v>
      </c>
      <c r="AU7" s="13">
        <v>19</v>
      </c>
      <c r="AV7" s="14">
        <v>26</v>
      </c>
      <c r="AW7" s="534"/>
      <c r="AX7" s="21">
        <v>9</v>
      </c>
      <c r="AY7" s="13">
        <v>16</v>
      </c>
      <c r="AZ7" s="13">
        <v>23</v>
      </c>
      <c r="BA7" s="447">
        <v>30</v>
      </c>
    </row>
    <row r="8" spans="1:53" ht="32.25" customHeight="1" thickBot="1">
      <c r="A8" s="28">
        <v>1</v>
      </c>
      <c r="B8" s="91"/>
      <c r="C8" s="91"/>
      <c r="D8" s="91"/>
      <c r="E8" s="91"/>
      <c r="F8" s="91"/>
      <c r="G8" s="91"/>
      <c r="H8" s="91"/>
      <c r="I8" s="91"/>
      <c r="J8" s="91"/>
      <c r="K8" s="91"/>
      <c r="L8" s="91"/>
      <c r="M8" s="91"/>
      <c r="N8" s="91"/>
      <c r="O8" s="91"/>
      <c r="P8" s="91"/>
      <c r="Q8" s="91"/>
      <c r="R8" s="91"/>
      <c r="S8" s="90" t="s">
        <v>111</v>
      </c>
      <c r="T8" s="90" t="s">
        <v>111</v>
      </c>
      <c r="U8" s="91"/>
      <c r="V8" s="91"/>
      <c r="W8" s="91"/>
      <c r="X8" s="91"/>
      <c r="Y8" s="91"/>
      <c r="Z8" s="91"/>
      <c r="AA8" s="91"/>
      <c r="AB8" s="91"/>
      <c r="AC8" s="91"/>
      <c r="AD8" s="91"/>
      <c r="AE8" s="91"/>
      <c r="AF8" s="91"/>
      <c r="AG8" s="91"/>
      <c r="AH8" s="91"/>
      <c r="AI8" s="91"/>
      <c r="AJ8" s="91"/>
      <c r="AK8" s="91"/>
      <c r="AL8" s="91"/>
      <c r="AM8" s="91"/>
      <c r="AN8" s="91"/>
      <c r="AO8" s="91"/>
      <c r="AP8" s="91"/>
      <c r="AQ8" s="90" t="s">
        <v>113</v>
      </c>
      <c r="AR8" s="90" t="s">
        <v>113</v>
      </c>
      <c r="AS8" s="90" t="s">
        <v>111</v>
      </c>
      <c r="AT8" s="90" t="s">
        <v>111</v>
      </c>
      <c r="AU8" s="90" t="s">
        <v>111</v>
      </c>
      <c r="AV8" s="90" t="s">
        <v>111</v>
      </c>
      <c r="AW8" s="90" t="s">
        <v>111</v>
      </c>
      <c r="AX8" s="90" t="s">
        <v>111</v>
      </c>
      <c r="AY8" s="90" t="s">
        <v>111</v>
      </c>
      <c r="AZ8" s="93" t="s">
        <v>111</v>
      </c>
      <c r="BA8" s="449" t="s">
        <v>111</v>
      </c>
    </row>
    <row r="9" spans="1:53" ht="32.25" customHeight="1" thickBot="1">
      <c r="A9" s="28">
        <v>2</v>
      </c>
      <c r="B9" s="455" t="s">
        <v>2</v>
      </c>
      <c r="C9" s="455" t="s">
        <v>2</v>
      </c>
      <c r="D9" s="455" t="s">
        <v>2</v>
      </c>
      <c r="E9" s="455" t="s">
        <v>2</v>
      </c>
      <c r="F9" s="455" t="s">
        <v>2</v>
      </c>
      <c r="G9" s="455" t="s">
        <v>2</v>
      </c>
      <c r="H9" s="455" t="s">
        <v>2</v>
      </c>
      <c r="I9" s="455" t="s">
        <v>2</v>
      </c>
      <c r="J9" s="455" t="s">
        <v>2</v>
      </c>
      <c r="K9" s="455" t="s">
        <v>2</v>
      </c>
      <c r="L9" s="455" t="s">
        <v>2</v>
      </c>
      <c r="M9" s="455" t="s">
        <v>2</v>
      </c>
      <c r="N9" s="455" t="s">
        <v>2</v>
      </c>
      <c r="O9" s="455" t="s">
        <v>2</v>
      </c>
      <c r="P9" s="455" t="s">
        <v>2</v>
      </c>
      <c r="Q9" s="455" t="s">
        <v>2</v>
      </c>
      <c r="R9" s="471" t="s">
        <v>2</v>
      </c>
      <c r="S9" s="471" t="s">
        <v>111</v>
      </c>
      <c r="T9" s="472" t="s">
        <v>111</v>
      </c>
      <c r="U9" s="472" t="s">
        <v>2</v>
      </c>
      <c r="V9" s="472" t="s">
        <v>2</v>
      </c>
      <c r="W9" s="472" t="s">
        <v>112</v>
      </c>
      <c r="X9" s="455" t="s">
        <v>112</v>
      </c>
      <c r="Y9" s="455" t="s">
        <v>2</v>
      </c>
      <c r="Z9" s="455" t="s">
        <v>2</v>
      </c>
      <c r="AA9" s="455" t="s">
        <v>2</v>
      </c>
      <c r="AB9" s="455" t="s">
        <v>2</v>
      </c>
      <c r="AC9" s="455" t="s">
        <v>2</v>
      </c>
      <c r="AD9" s="455" t="s">
        <v>2</v>
      </c>
      <c r="AE9" s="455" t="s">
        <v>2</v>
      </c>
      <c r="AF9" s="455" t="s">
        <v>2</v>
      </c>
      <c r="AG9" s="455" t="s">
        <v>2</v>
      </c>
      <c r="AH9" s="455" t="s">
        <v>2</v>
      </c>
      <c r="AI9" s="455" t="s">
        <v>2</v>
      </c>
      <c r="AJ9" s="455" t="s">
        <v>2</v>
      </c>
      <c r="AK9" s="455" t="s">
        <v>2</v>
      </c>
      <c r="AL9" s="455" t="s">
        <v>2</v>
      </c>
      <c r="AM9" s="456" t="s">
        <v>2</v>
      </c>
      <c r="AN9" s="455" t="s">
        <v>2</v>
      </c>
      <c r="AO9" s="455" t="s">
        <v>2</v>
      </c>
      <c r="AP9" s="13"/>
      <c r="AQ9" s="352"/>
      <c r="AR9" s="292" t="s">
        <v>113</v>
      </c>
      <c r="AS9" s="25" t="s">
        <v>111</v>
      </c>
      <c r="AT9" s="25" t="s">
        <v>111</v>
      </c>
      <c r="AU9" s="25" t="s">
        <v>111</v>
      </c>
      <c r="AV9" s="25" t="s">
        <v>111</v>
      </c>
      <c r="AW9" s="25" t="s">
        <v>111</v>
      </c>
      <c r="AX9" s="25" t="s">
        <v>111</v>
      </c>
      <c r="AY9" s="25" t="s">
        <v>111</v>
      </c>
      <c r="AZ9" s="25" t="s">
        <v>111</v>
      </c>
      <c r="BA9" s="23" t="s">
        <v>111</v>
      </c>
    </row>
    <row r="10" spans="1:53" ht="32.25" customHeight="1" thickBot="1">
      <c r="A10" s="28">
        <v>3</v>
      </c>
      <c r="B10" s="27"/>
      <c r="C10" s="27"/>
      <c r="D10" s="27"/>
      <c r="E10" s="27"/>
      <c r="F10" s="27"/>
      <c r="G10" s="27"/>
      <c r="H10" s="27"/>
      <c r="I10" s="27"/>
      <c r="J10" s="27"/>
      <c r="K10" s="27"/>
      <c r="L10" s="27"/>
      <c r="M10" s="454"/>
      <c r="N10" s="26"/>
      <c r="O10" s="451"/>
      <c r="P10" s="436" t="s">
        <v>112</v>
      </c>
      <c r="Q10" s="22" t="s">
        <v>112</v>
      </c>
      <c r="R10" s="65" t="s">
        <v>113</v>
      </c>
      <c r="S10" s="65" t="s">
        <v>111</v>
      </c>
      <c r="T10" s="26" t="s">
        <v>111</v>
      </c>
      <c r="U10" s="120"/>
      <c r="V10" s="120"/>
      <c r="W10" s="27"/>
      <c r="X10" s="27"/>
      <c r="Y10" s="27"/>
      <c r="Z10" s="27"/>
      <c r="AA10" s="27"/>
      <c r="AB10" s="27"/>
      <c r="AC10" s="27"/>
      <c r="AD10" s="27"/>
      <c r="AE10" s="27"/>
      <c r="AF10" s="27"/>
      <c r="AG10" s="27"/>
      <c r="AH10" s="27"/>
      <c r="AI10" s="27"/>
      <c r="AJ10" s="26"/>
      <c r="AK10" s="436"/>
      <c r="AL10" s="436"/>
      <c r="AM10" s="436"/>
      <c r="AN10" s="27" t="s">
        <v>112</v>
      </c>
      <c r="AO10" s="25" t="s">
        <v>112</v>
      </c>
      <c r="AP10" s="27"/>
      <c r="AQ10" s="120"/>
      <c r="AR10" s="120"/>
      <c r="AS10" s="27" t="s">
        <v>113</v>
      </c>
      <c r="AT10" s="26" t="s">
        <v>111</v>
      </c>
      <c r="AU10" s="26" t="s">
        <v>111</v>
      </c>
      <c r="AV10" s="26" t="s">
        <v>111</v>
      </c>
      <c r="AW10" s="26" t="s">
        <v>111</v>
      </c>
      <c r="AX10" s="26" t="s">
        <v>111</v>
      </c>
      <c r="AY10" s="26" t="s">
        <v>111</v>
      </c>
      <c r="AZ10" s="26" t="s">
        <v>111</v>
      </c>
      <c r="BA10" s="448" t="s">
        <v>111</v>
      </c>
    </row>
    <row r="11" spans="1:53" ht="32.25" customHeight="1" thickBot="1">
      <c r="A11" s="28">
        <v>4</v>
      </c>
      <c r="B11" s="27"/>
      <c r="C11" s="27"/>
      <c r="D11" s="27"/>
      <c r="E11" s="27"/>
      <c r="F11" s="27"/>
      <c r="G11" s="27"/>
      <c r="H11" s="27"/>
      <c r="I11" s="27"/>
      <c r="J11" s="27"/>
      <c r="K11" s="27"/>
      <c r="L11" s="65"/>
      <c r="M11" s="453"/>
      <c r="N11" s="65"/>
      <c r="O11" s="22" t="s">
        <v>112</v>
      </c>
      <c r="P11" s="450"/>
      <c r="Q11" s="26"/>
      <c r="R11" s="26" t="s">
        <v>113</v>
      </c>
      <c r="S11" s="26" t="s">
        <v>111</v>
      </c>
      <c r="T11" s="27" t="s">
        <v>111</v>
      </c>
      <c r="U11" s="473"/>
      <c r="V11" s="473"/>
      <c r="W11" s="22"/>
      <c r="X11" s="22"/>
      <c r="Y11" s="25"/>
      <c r="Z11" s="25"/>
      <c r="AA11" s="25"/>
      <c r="AB11" s="25"/>
      <c r="AC11" s="25" t="s">
        <v>112</v>
      </c>
      <c r="AD11" s="25" t="s">
        <v>112</v>
      </c>
      <c r="AE11" s="25" t="s">
        <v>113</v>
      </c>
      <c r="AF11" s="25" t="s">
        <v>114</v>
      </c>
      <c r="AG11" s="25" t="s">
        <v>114</v>
      </c>
      <c r="AH11" s="25" t="s">
        <v>114</v>
      </c>
      <c r="AI11" s="25" t="s">
        <v>114</v>
      </c>
      <c r="AJ11" s="120"/>
      <c r="AK11" s="120"/>
      <c r="AL11" s="120"/>
      <c r="AM11" s="457" t="s">
        <v>115</v>
      </c>
      <c r="AN11" s="457" t="s">
        <v>115</v>
      </c>
      <c r="AO11" s="457" t="s">
        <v>115</v>
      </c>
      <c r="AP11" s="457" t="s">
        <v>115</v>
      </c>
      <c r="AQ11" s="457" t="s">
        <v>115</v>
      </c>
      <c r="AR11" s="457" t="s">
        <v>115</v>
      </c>
      <c r="AS11" s="446"/>
      <c r="AT11" s="25"/>
      <c r="AU11" s="24"/>
      <c r="AV11" s="25"/>
      <c r="AW11" s="25"/>
      <c r="AX11" s="25"/>
      <c r="AY11" s="25"/>
      <c r="AZ11" s="29"/>
      <c r="BA11" s="23"/>
    </row>
    <row r="12" spans="1:53" ht="27" customHeight="1">
      <c r="A12" s="8"/>
      <c r="B12" s="8"/>
      <c r="C12" s="8"/>
      <c r="D12" s="8"/>
      <c r="E12" s="8"/>
      <c r="F12" s="8"/>
      <c r="G12" s="8"/>
      <c r="H12" s="8"/>
      <c r="I12" s="8"/>
      <c r="J12" s="8"/>
      <c r="K12" s="8"/>
      <c r="L12" s="8"/>
      <c r="M12" s="452"/>
      <c r="N12" s="8"/>
      <c r="O12" s="8"/>
      <c r="P12" s="8"/>
      <c r="Q12" s="8"/>
      <c r="R12" s="8"/>
      <c r="S12" s="8"/>
      <c r="T12" s="8"/>
      <c r="U12" s="8"/>
      <c r="V12" s="8"/>
      <c r="W12" s="8"/>
      <c r="X12" s="443"/>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10"/>
    </row>
    <row r="13" spans="1:53" ht="27" customHeight="1">
      <c r="A13" s="9"/>
      <c r="B13" s="9"/>
      <c r="C13" s="9"/>
      <c r="D13" s="9"/>
      <c r="E13" s="9"/>
      <c r="F13" s="443"/>
      <c r="G13" s="443"/>
      <c r="H13" s="443"/>
      <c r="I13" s="443"/>
      <c r="J13" s="443"/>
      <c r="K13" s="443"/>
      <c r="L13" s="443"/>
      <c r="M13" s="443"/>
      <c r="N13" s="443"/>
      <c r="O13" s="443"/>
      <c r="P13" s="443"/>
      <c r="Q13" s="443"/>
      <c r="R13" s="443"/>
      <c r="S13" s="443"/>
      <c r="T13" s="443"/>
      <c r="U13" s="443"/>
      <c r="V13" s="443"/>
      <c r="W13" s="443"/>
      <c r="X13" s="443"/>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row>
    <row r="14" spans="1:53" ht="93" customHeight="1" thickBot="1">
      <c r="A14" s="546" t="s">
        <v>19</v>
      </c>
      <c r="B14" s="547"/>
      <c r="C14" s="547"/>
      <c r="D14" s="547"/>
      <c r="E14" s="547" t="s">
        <v>15</v>
      </c>
      <c r="F14" s="547"/>
      <c r="G14" s="547"/>
      <c r="H14" s="547"/>
      <c r="I14" s="547"/>
      <c r="J14" s="547"/>
      <c r="K14" s="547"/>
      <c r="L14" s="547" t="s">
        <v>16</v>
      </c>
      <c r="M14" s="547"/>
      <c r="N14" s="547"/>
      <c r="O14" s="547"/>
      <c r="P14" s="547"/>
      <c r="Q14" s="547"/>
      <c r="R14" s="547"/>
      <c r="S14" s="547" t="s">
        <v>17</v>
      </c>
      <c r="T14" s="547"/>
      <c r="U14" s="547"/>
      <c r="V14" s="547"/>
      <c r="W14" s="547"/>
      <c r="X14" s="547"/>
      <c r="Y14" s="547"/>
      <c r="Z14" s="535" t="s">
        <v>148</v>
      </c>
      <c r="AA14" s="535"/>
      <c r="AB14" s="535"/>
      <c r="AC14" s="535"/>
      <c r="AD14" s="535"/>
      <c r="AE14" s="535"/>
      <c r="AF14" s="535"/>
      <c r="AG14" s="535" t="s">
        <v>0</v>
      </c>
      <c r="AH14" s="535"/>
      <c r="AI14" s="535"/>
      <c r="AJ14" s="535"/>
      <c r="AK14" s="535"/>
      <c r="AL14" s="535"/>
      <c r="AM14" s="535"/>
      <c r="AN14" s="535" t="s">
        <v>236</v>
      </c>
      <c r="AO14" s="535"/>
      <c r="AP14" s="535"/>
      <c r="AQ14" s="535"/>
      <c r="AR14" s="535"/>
      <c r="AS14" s="535"/>
      <c r="AT14" s="535"/>
      <c r="AU14" s="515" t="s">
        <v>36</v>
      </c>
      <c r="AV14" s="515"/>
      <c r="AW14" s="515"/>
      <c r="AX14" s="515" t="s">
        <v>147</v>
      </c>
      <c r="AY14" s="515"/>
      <c r="AZ14" s="515"/>
      <c r="BA14" s="141"/>
    </row>
    <row r="15" spans="1:53" ht="22.5" customHeight="1" thickBot="1">
      <c r="A15" s="547"/>
      <c r="B15" s="547"/>
      <c r="C15" s="547"/>
      <c r="D15" s="547"/>
      <c r="E15" s="444"/>
      <c r="F15" s="445"/>
      <c r="G15" s="437"/>
      <c r="H15" s="438"/>
      <c r="I15" s="438"/>
      <c r="J15" s="438"/>
      <c r="K15" s="439"/>
      <c r="L15" s="542" t="s">
        <v>128</v>
      </c>
      <c r="M15" s="543"/>
      <c r="N15" s="437"/>
      <c r="O15" s="438"/>
      <c r="P15" s="438"/>
      <c r="Q15" s="438"/>
      <c r="R15" s="439"/>
      <c r="S15" s="542" t="s">
        <v>2</v>
      </c>
      <c r="T15" s="543"/>
      <c r="U15" s="437"/>
      <c r="V15" s="438"/>
      <c r="W15" s="438"/>
      <c r="X15" s="438"/>
      <c r="Y15" s="442"/>
      <c r="Z15" s="544" t="s">
        <v>112</v>
      </c>
      <c r="AA15" s="545"/>
      <c r="AB15" s="440"/>
      <c r="AC15" s="441"/>
      <c r="AD15" s="441"/>
      <c r="AE15" s="441"/>
      <c r="AF15" s="442"/>
      <c r="AG15" s="544" t="s">
        <v>113</v>
      </c>
      <c r="AH15" s="545"/>
      <c r="AI15" s="440"/>
      <c r="AJ15" s="441"/>
      <c r="AK15" s="441"/>
      <c r="AL15" s="441"/>
      <c r="AM15" s="442"/>
      <c r="AN15" s="544" t="s">
        <v>115</v>
      </c>
      <c r="AO15" s="545"/>
      <c r="AP15" s="440"/>
      <c r="AQ15" s="441"/>
      <c r="AR15" s="441"/>
      <c r="AS15" s="441"/>
      <c r="AT15" s="442"/>
      <c r="AU15" s="544" t="s">
        <v>111</v>
      </c>
      <c r="AV15" s="545"/>
      <c r="AW15" s="440"/>
      <c r="AX15" s="539" t="s">
        <v>114</v>
      </c>
      <c r="AY15" s="539"/>
      <c r="AZ15" s="441"/>
      <c r="BA15" s="441"/>
    </row>
    <row r="16" spans="1:53" ht="27" customHeight="1">
      <c r="A16" s="9"/>
      <c r="B16" s="443"/>
      <c r="C16" s="9"/>
      <c r="D16" s="9"/>
      <c r="E16" s="9"/>
      <c r="F16" s="9"/>
      <c r="G16" s="9"/>
      <c r="H16" s="9"/>
      <c r="I16" s="9"/>
      <c r="J16" s="9"/>
      <c r="K16" s="9"/>
      <c r="L16" s="9"/>
      <c r="M16" s="9"/>
      <c r="N16" s="9"/>
      <c r="O16" s="9"/>
      <c r="P16" s="9"/>
      <c r="Q16" s="9"/>
      <c r="R16" s="9"/>
      <c r="S16" s="9"/>
      <c r="T16" s="9"/>
      <c r="U16" s="9"/>
      <c r="V16" s="9"/>
      <c r="W16" s="9"/>
      <c r="X16" s="9"/>
    </row>
    <row r="17" spans="1:24" ht="27" customHeight="1">
      <c r="A17" s="9"/>
      <c r="B17" s="9"/>
      <c r="C17" s="443"/>
      <c r="D17" s="443"/>
      <c r="E17" s="443"/>
      <c r="F17" s="443"/>
      <c r="G17" s="443"/>
      <c r="H17" s="443"/>
      <c r="I17" s="443"/>
      <c r="J17" s="443"/>
      <c r="K17" s="443"/>
      <c r="L17" s="443"/>
      <c r="M17" s="443"/>
      <c r="N17" s="443"/>
      <c r="O17" s="443"/>
      <c r="P17" s="443"/>
      <c r="Q17" s="443"/>
      <c r="R17" s="443"/>
      <c r="S17" s="443"/>
      <c r="T17" s="443"/>
      <c r="U17" s="443"/>
      <c r="V17" s="443"/>
      <c r="W17" s="443"/>
      <c r="X17" s="9"/>
    </row>
    <row r="18" spans="1:24" ht="27" customHeight="1">
      <c r="A18" s="540"/>
      <c r="B18" s="540"/>
      <c r="C18" s="443"/>
      <c r="D18" s="443"/>
      <c r="E18" s="443"/>
      <c r="F18" s="443"/>
      <c r="G18" s="443"/>
      <c r="H18" s="443"/>
      <c r="I18" s="443"/>
      <c r="J18" s="443"/>
      <c r="K18" s="443"/>
      <c r="L18" s="443"/>
      <c r="M18" s="443"/>
      <c r="N18" s="443"/>
      <c r="O18" s="443"/>
      <c r="P18" s="443"/>
      <c r="Q18" s="443"/>
      <c r="R18" s="443"/>
      <c r="S18" s="443"/>
      <c r="T18" s="443"/>
      <c r="U18" s="443"/>
      <c r="V18" s="443"/>
      <c r="W18" s="443"/>
      <c r="X18" s="9"/>
    </row>
    <row r="19" spans="1:24" ht="27" customHeight="1">
      <c r="B19" s="6"/>
    </row>
    <row r="20" spans="1:24" ht="27" customHeight="1">
      <c r="B20" s="6"/>
    </row>
    <row r="21" spans="1:24" ht="27" customHeight="1">
      <c r="A21" s="4"/>
      <c r="B21" s="4"/>
      <c r="C21" s="4"/>
      <c r="D21" s="4"/>
      <c r="E21" s="4"/>
      <c r="F21" s="4"/>
      <c r="G21" s="4"/>
      <c r="H21" s="4"/>
      <c r="I21" s="4"/>
      <c r="J21" s="4"/>
      <c r="K21" s="4"/>
      <c r="L21" s="4"/>
      <c r="M21" s="4"/>
      <c r="N21" s="4"/>
      <c r="O21" s="4"/>
      <c r="P21" s="4"/>
      <c r="Q21" s="4"/>
      <c r="R21" s="4"/>
      <c r="S21" s="4"/>
      <c r="T21" s="4"/>
      <c r="U21" s="4"/>
      <c r="V21" s="4"/>
      <c r="W21" s="4"/>
    </row>
    <row r="22" spans="1:24" ht="27" customHeight="1">
      <c r="A22" s="4"/>
      <c r="B22" s="4"/>
      <c r="C22" s="4"/>
      <c r="D22" s="4"/>
      <c r="E22" s="4"/>
      <c r="F22" s="4"/>
      <c r="G22" s="4"/>
      <c r="H22" s="4"/>
      <c r="I22" s="4"/>
      <c r="J22" s="4"/>
      <c r="K22" s="4"/>
      <c r="L22" s="4"/>
      <c r="M22" s="4"/>
      <c r="N22" s="4"/>
      <c r="O22" s="4"/>
      <c r="P22" s="4"/>
      <c r="Q22" s="4"/>
      <c r="R22" s="4"/>
      <c r="S22" s="4"/>
      <c r="T22" s="4"/>
      <c r="U22" s="4"/>
      <c r="V22" s="4"/>
      <c r="W22" s="4"/>
    </row>
    <row r="23" spans="1:24" ht="27" customHeight="1">
      <c r="A23" s="4"/>
      <c r="B23" s="4"/>
      <c r="C23" s="4"/>
      <c r="D23" s="4"/>
      <c r="E23" s="4"/>
      <c r="F23" s="4"/>
      <c r="G23" s="4"/>
      <c r="H23" s="4"/>
      <c r="I23" s="4"/>
      <c r="J23" s="4"/>
      <c r="K23" s="4"/>
      <c r="L23" s="4"/>
      <c r="M23" s="4"/>
      <c r="N23" s="4"/>
      <c r="O23" s="4"/>
      <c r="P23" s="4"/>
      <c r="Q23" s="4"/>
      <c r="R23" s="4"/>
      <c r="S23" s="4"/>
      <c r="T23" s="4"/>
      <c r="U23" s="4"/>
      <c r="V23" s="4"/>
      <c r="W23" s="4"/>
    </row>
    <row r="24" spans="1:24" ht="27" customHeight="1">
      <c r="A24" s="4"/>
      <c r="B24" s="4"/>
      <c r="C24" s="4"/>
      <c r="D24" s="4"/>
      <c r="E24" s="4"/>
      <c r="F24" s="4"/>
      <c r="G24" s="4"/>
      <c r="H24" s="4"/>
      <c r="I24" s="4"/>
      <c r="J24" s="4"/>
      <c r="K24" s="4"/>
      <c r="L24" s="4"/>
      <c r="M24" s="4"/>
      <c r="N24" s="4"/>
      <c r="O24" s="4"/>
      <c r="P24" s="4"/>
      <c r="Q24" s="4"/>
      <c r="R24" s="4"/>
      <c r="S24" s="4"/>
      <c r="T24" s="4"/>
      <c r="U24" s="4"/>
      <c r="V24" s="4"/>
      <c r="W24" s="4"/>
    </row>
    <row r="25" spans="1:24" ht="27" customHeight="1">
      <c r="B25" s="7"/>
    </row>
  </sheetData>
  <mergeCells count="41">
    <mergeCell ref="AX15:AY15"/>
    <mergeCell ref="A18:B18"/>
    <mergeCell ref="X2:AC2"/>
    <mergeCell ref="L15:M15"/>
    <mergeCell ref="S15:T15"/>
    <mergeCell ref="Z15:AA15"/>
    <mergeCell ref="AG15:AH15"/>
    <mergeCell ref="AN15:AO15"/>
    <mergeCell ref="AU15:AV15"/>
    <mergeCell ref="AX3:BA5"/>
    <mergeCell ref="A14:D15"/>
    <mergeCell ref="E14:K14"/>
    <mergeCell ref="L14:R14"/>
    <mergeCell ref="S14:Y14"/>
    <mergeCell ref="Z14:AF14"/>
    <mergeCell ref="AG14:AM14"/>
    <mergeCell ref="AN14:AT14"/>
    <mergeCell ref="AU14:AW14"/>
    <mergeCell ref="AX14:AZ14"/>
    <mergeCell ref="AJ3:AJ7"/>
    <mergeCell ref="AK3:AN5"/>
    <mergeCell ref="AO3:AR5"/>
    <mergeCell ref="AS3:AS7"/>
    <mergeCell ref="AT3:AV5"/>
    <mergeCell ref="AW3:AW7"/>
    <mergeCell ref="AG3:AI5"/>
    <mergeCell ref="A1:BA1"/>
    <mergeCell ref="A3:A7"/>
    <mergeCell ref="B3:E5"/>
    <mergeCell ref="F3:F7"/>
    <mergeCell ref="G3:I5"/>
    <mergeCell ref="J3:J7"/>
    <mergeCell ref="K3:N5"/>
    <mergeCell ref="O3:R5"/>
    <mergeCell ref="S3:S7"/>
    <mergeCell ref="T3:V5"/>
    <mergeCell ref="W3:W7"/>
    <mergeCell ref="X3:Z5"/>
    <mergeCell ref="AA3:AA7"/>
    <mergeCell ref="AB3:AE5"/>
    <mergeCell ref="AF3:AF7"/>
  </mergeCells>
  <pageMargins left="0.75" right="0.75" top="1" bottom="1" header="0.5" footer="0.5"/>
  <pageSetup paperSize="9" scale="71" orientation="landscape" verticalDpi="4294967293" r:id="rId1"/>
  <headerFooter alignWithMargins="0"/>
</worksheet>
</file>

<file path=xl/worksheets/sheet5.xml><?xml version="1.0" encoding="utf-8"?>
<worksheet xmlns="http://schemas.openxmlformats.org/spreadsheetml/2006/main" xmlns:r="http://schemas.openxmlformats.org/officeDocument/2006/relationships">
  <dimension ref="A1:U110"/>
  <sheetViews>
    <sheetView tabSelected="1" view="pageLayout" topLeftCell="A81" zoomScale="50" zoomScaleNormal="40" zoomScaleSheetLayoutView="46" zoomScalePageLayoutView="50" workbookViewId="0">
      <selection activeCell="O96" sqref="O96"/>
    </sheetView>
  </sheetViews>
  <sheetFormatPr defaultColWidth="9.109375" defaultRowHeight="27.75" customHeight="1"/>
  <cols>
    <col min="1" max="1" width="19.33203125" style="2" customWidth="1"/>
    <col min="2" max="2" width="60.6640625" style="2" customWidth="1"/>
    <col min="3" max="3" width="32.109375" style="2" customWidth="1"/>
    <col min="4" max="4" width="14.88671875" style="2" customWidth="1"/>
    <col min="5" max="5" width="11.6640625" style="2" customWidth="1"/>
    <col min="6" max="6" width="15.6640625" style="2" customWidth="1"/>
    <col min="7" max="8" width="12.5546875" style="2" customWidth="1"/>
    <col min="9" max="10" width="7.109375" style="2" customWidth="1"/>
    <col min="11" max="11" width="8.44140625" style="2" customWidth="1"/>
    <col min="12" max="16" width="7.109375" style="2" customWidth="1"/>
    <col min="17" max="17" width="14.109375" style="2" customWidth="1"/>
    <col min="18" max="16384" width="9.109375" style="2"/>
  </cols>
  <sheetData>
    <row r="1" spans="1:16" ht="30" customHeight="1">
      <c r="A1" s="553" t="s">
        <v>172</v>
      </c>
      <c r="B1" s="554"/>
      <c r="C1" s="554"/>
      <c r="D1" s="554"/>
      <c r="E1" s="554"/>
      <c r="F1" s="554"/>
      <c r="G1" s="554"/>
      <c r="H1" s="554"/>
      <c r="I1" s="554"/>
      <c r="J1" s="554"/>
      <c r="K1" s="554"/>
      <c r="L1" s="554"/>
      <c r="M1" s="554"/>
      <c r="N1" s="554"/>
      <c r="O1" s="554"/>
      <c r="P1" s="554"/>
    </row>
    <row r="2" spans="1:16" ht="7.95" customHeight="1"/>
    <row r="3" spans="1:16" ht="12.6" customHeight="1" thickBot="1">
      <c r="O3" s="259"/>
    </row>
    <row r="4" spans="1:16" ht="39.75" customHeight="1">
      <c r="A4" s="555" t="s">
        <v>85</v>
      </c>
      <c r="B4" s="555" t="s">
        <v>81</v>
      </c>
      <c r="C4" s="555" t="s">
        <v>82</v>
      </c>
      <c r="D4" s="558" t="s">
        <v>42</v>
      </c>
      <c r="E4" s="558"/>
      <c r="F4" s="558"/>
      <c r="G4" s="558"/>
      <c r="H4" s="558"/>
      <c r="I4" s="548" t="s">
        <v>43</v>
      </c>
      <c r="J4" s="549"/>
      <c r="K4" s="549"/>
      <c r="L4" s="549"/>
      <c r="M4" s="549"/>
      <c r="N4" s="549"/>
      <c r="O4" s="549"/>
      <c r="P4" s="550"/>
    </row>
    <row r="5" spans="1:16" ht="27.75" customHeight="1">
      <c r="A5" s="556"/>
      <c r="B5" s="556"/>
      <c r="C5" s="556"/>
      <c r="D5" s="559" t="s">
        <v>87</v>
      </c>
      <c r="E5" s="561" t="s">
        <v>39</v>
      </c>
      <c r="F5" s="563" t="s">
        <v>40</v>
      </c>
      <c r="G5" s="564"/>
      <c r="H5" s="564"/>
      <c r="I5" s="551" t="s">
        <v>107</v>
      </c>
      <c r="J5" s="552"/>
      <c r="K5" s="565" t="s">
        <v>108</v>
      </c>
      <c r="L5" s="552"/>
      <c r="M5" s="565" t="s">
        <v>21</v>
      </c>
      <c r="N5" s="565"/>
      <c r="O5" s="551" t="s">
        <v>109</v>
      </c>
      <c r="P5" s="552"/>
    </row>
    <row r="6" spans="1:16" ht="75" customHeight="1" thickBot="1">
      <c r="A6" s="557"/>
      <c r="B6" s="557"/>
      <c r="C6" s="557"/>
      <c r="D6" s="560"/>
      <c r="E6" s="562"/>
      <c r="F6" s="80" t="s">
        <v>41</v>
      </c>
      <c r="G6" s="80" t="s">
        <v>86</v>
      </c>
      <c r="H6" s="81" t="s">
        <v>44</v>
      </c>
      <c r="I6" s="144" t="s">
        <v>338</v>
      </c>
      <c r="J6" s="145" t="s">
        <v>339</v>
      </c>
      <c r="K6" s="144" t="s">
        <v>344</v>
      </c>
      <c r="L6" s="145" t="s">
        <v>345</v>
      </c>
      <c r="M6" s="144" t="s">
        <v>340</v>
      </c>
      <c r="N6" s="146" t="s">
        <v>343</v>
      </c>
      <c r="O6" s="147" t="s">
        <v>341</v>
      </c>
      <c r="P6" s="148" t="s">
        <v>342</v>
      </c>
    </row>
    <row r="7" spans="1:16" ht="27.75" customHeight="1">
      <c r="A7" s="199">
        <v>1</v>
      </c>
      <c r="B7" s="79">
        <v>2</v>
      </c>
      <c r="C7" s="79">
        <v>3</v>
      </c>
      <c r="D7" s="79">
        <v>4</v>
      </c>
      <c r="E7" s="79">
        <v>5</v>
      </c>
      <c r="F7" s="79">
        <v>6</v>
      </c>
      <c r="G7" s="79">
        <v>7</v>
      </c>
      <c r="H7" s="89">
        <v>8</v>
      </c>
      <c r="I7" s="149">
        <v>9</v>
      </c>
      <c r="J7" s="150">
        <v>10</v>
      </c>
      <c r="K7" s="151">
        <v>11</v>
      </c>
      <c r="L7" s="152">
        <v>12</v>
      </c>
      <c r="M7" s="149">
        <v>13</v>
      </c>
      <c r="N7" s="152">
        <v>14</v>
      </c>
      <c r="O7" s="151">
        <v>15</v>
      </c>
      <c r="P7" s="153">
        <v>16</v>
      </c>
    </row>
    <row r="8" spans="1:16" ht="27.75" customHeight="1">
      <c r="A8" s="200"/>
      <c r="B8" s="88"/>
      <c r="C8" s="88"/>
      <c r="D8" s="570" t="s">
        <v>143</v>
      </c>
      <c r="E8" s="571"/>
      <c r="F8" s="571"/>
      <c r="G8" s="571"/>
      <c r="H8" s="572"/>
      <c r="I8" s="154">
        <f>SUM(I11,I20,I28)</f>
        <v>612</v>
      </c>
      <c r="J8" s="154">
        <f>SUM(J11,J20,J28)</f>
        <v>792</v>
      </c>
      <c r="K8" s="191">
        <f t="shared" ref="K8:P8" si="0">SUM(K32,K37,K44,K41,K46)</f>
        <v>510</v>
      </c>
      <c r="L8" s="191">
        <f t="shared" si="0"/>
        <v>642</v>
      </c>
      <c r="M8" s="191">
        <f t="shared" si="0"/>
        <v>504</v>
      </c>
      <c r="N8" s="191">
        <f t="shared" si="0"/>
        <v>792</v>
      </c>
      <c r="O8" s="191">
        <f t="shared" si="0"/>
        <v>540</v>
      </c>
      <c r="P8" s="155">
        <f t="shared" si="0"/>
        <v>396</v>
      </c>
    </row>
    <row r="9" spans="1:16" ht="27.75" customHeight="1" thickBot="1">
      <c r="A9" s="86"/>
      <c r="B9" s="87"/>
      <c r="C9" s="338" t="s">
        <v>210</v>
      </c>
      <c r="D9" s="573" t="s">
        <v>144</v>
      </c>
      <c r="E9" s="574"/>
      <c r="F9" s="574"/>
      <c r="G9" s="574"/>
      <c r="H9" s="575"/>
      <c r="I9" s="241">
        <f>I8/17</f>
        <v>36</v>
      </c>
      <c r="J9" s="242">
        <f>J8/22</f>
        <v>36</v>
      </c>
      <c r="K9" s="241">
        <f>(K8/17)</f>
        <v>30</v>
      </c>
      <c r="L9" s="242">
        <f>INT(L8/21)</f>
        <v>30</v>
      </c>
      <c r="M9" s="156">
        <f>M8/14</f>
        <v>36</v>
      </c>
      <c r="N9" s="196">
        <f>N8/22</f>
        <v>36</v>
      </c>
      <c r="O9" s="197">
        <f>O8/15</f>
        <v>36</v>
      </c>
      <c r="P9" s="157">
        <f>P8/11</f>
        <v>36</v>
      </c>
    </row>
    <row r="10" spans="1:16" ht="35.25" customHeight="1" thickBot="1">
      <c r="A10" s="210" t="s">
        <v>45</v>
      </c>
      <c r="B10" s="211" t="s">
        <v>56</v>
      </c>
      <c r="C10" s="212" t="s">
        <v>300</v>
      </c>
      <c r="D10" s="324">
        <f>SUM(D11,D20,D28,D30)</f>
        <v>2120</v>
      </c>
      <c r="E10" s="324">
        <f>SUM(E11,E20,E28,E30)</f>
        <v>716</v>
      </c>
      <c r="F10" s="324">
        <f>SUM(F11,F20,F28)</f>
        <v>1404</v>
      </c>
      <c r="G10" s="324">
        <f>SUM(G11,G20,G28)</f>
        <v>938</v>
      </c>
      <c r="H10" s="214"/>
      <c r="I10" s="215">
        <f>SUM(I11,I20,I28)</f>
        <v>612</v>
      </c>
      <c r="J10" s="214">
        <f>SUM(J11,J20,J28)</f>
        <v>792</v>
      </c>
      <c r="K10" s="158"/>
      <c r="L10" s="159"/>
      <c r="M10" s="158"/>
      <c r="N10" s="159"/>
      <c r="O10" s="158"/>
      <c r="P10" s="159"/>
    </row>
    <row r="11" spans="1:16" ht="39.75" customHeight="1" thickBot="1">
      <c r="A11" s="311" t="s">
        <v>189</v>
      </c>
      <c r="B11" s="321" t="s">
        <v>199</v>
      </c>
      <c r="C11" s="244" t="s">
        <v>301</v>
      </c>
      <c r="D11" s="167">
        <f>SUM(D12:D19)</f>
        <v>1309</v>
      </c>
      <c r="E11" s="167">
        <f>SUM(E12:E19)</f>
        <v>423</v>
      </c>
      <c r="F11" s="167">
        <f>SUM(F12:F19)</f>
        <v>886</v>
      </c>
      <c r="G11" s="167">
        <f>SUM(G12:G19)</f>
        <v>625</v>
      </c>
      <c r="H11" s="161"/>
      <c r="I11" s="160">
        <f>SUM(I12:I19)</f>
        <v>322</v>
      </c>
      <c r="J11" s="161">
        <f>SUM(J12:J19)</f>
        <v>564</v>
      </c>
      <c r="K11" s="160"/>
      <c r="L11" s="161"/>
      <c r="M11" s="160"/>
      <c r="N11" s="162"/>
      <c r="O11" s="163"/>
      <c r="P11" s="161"/>
    </row>
    <row r="12" spans="1:16" ht="35.25" customHeight="1" thickBot="1">
      <c r="A12" s="375" t="s">
        <v>190</v>
      </c>
      <c r="B12" s="216" t="s">
        <v>214</v>
      </c>
      <c r="C12" s="341" t="s">
        <v>137</v>
      </c>
      <c r="D12" s="166">
        <f t="shared" ref="D12:D31" si="1">SUM(E12:F12)</f>
        <v>109</v>
      </c>
      <c r="E12" s="218">
        <f>ROUND(F12*0.4,0)</f>
        <v>31</v>
      </c>
      <c r="F12" s="68">
        <f t="shared" ref="F12:F19" si="2">SUM(I12:J12)</f>
        <v>78</v>
      </c>
      <c r="G12" s="219">
        <f>ROUND(F12*0.6,0)</f>
        <v>47</v>
      </c>
      <c r="H12" s="165"/>
      <c r="I12" s="166">
        <v>0</v>
      </c>
      <c r="J12" s="429">
        <v>78</v>
      </c>
      <c r="K12" s="172"/>
      <c r="L12" s="165"/>
      <c r="M12" s="166"/>
      <c r="N12" s="68"/>
      <c r="O12" s="164"/>
      <c r="P12" s="165"/>
    </row>
    <row r="13" spans="1:16" ht="35.25" customHeight="1" thickBot="1">
      <c r="A13" s="375" t="s">
        <v>191</v>
      </c>
      <c r="B13" s="216" t="s">
        <v>213</v>
      </c>
      <c r="C13" s="341" t="s">
        <v>138</v>
      </c>
      <c r="D13" s="175">
        <f t="shared" si="1"/>
        <v>164</v>
      </c>
      <c r="E13" s="218">
        <f t="shared" ref="E13:E14" si="3">ROUND(F13*0.4,0)</f>
        <v>47</v>
      </c>
      <c r="F13" s="218">
        <f t="shared" si="2"/>
        <v>117</v>
      </c>
      <c r="G13" s="220">
        <f>ROUND(F13*0.6,0)</f>
        <v>70</v>
      </c>
      <c r="H13" s="174"/>
      <c r="I13" s="164">
        <v>51</v>
      </c>
      <c r="J13" s="74">
        <v>66</v>
      </c>
      <c r="K13" s="175"/>
      <c r="L13" s="340"/>
      <c r="M13" s="166"/>
      <c r="N13" s="68"/>
      <c r="O13" s="164"/>
      <c r="P13" s="165"/>
    </row>
    <row r="14" spans="1:16" ht="35.25" customHeight="1" thickBot="1">
      <c r="A14" s="375" t="s">
        <v>192</v>
      </c>
      <c r="B14" s="216" t="s">
        <v>52</v>
      </c>
      <c r="C14" s="217" t="s">
        <v>138</v>
      </c>
      <c r="D14" s="218">
        <f t="shared" si="1"/>
        <v>164</v>
      </c>
      <c r="E14" s="218">
        <f t="shared" si="3"/>
        <v>47</v>
      </c>
      <c r="F14" s="218">
        <f t="shared" si="2"/>
        <v>117</v>
      </c>
      <c r="G14" s="166">
        <v>117</v>
      </c>
      <c r="H14" s="74"/>
      <c r="I14" s="164">
        <v>51</v>
      </c>
      <c r="J14" s="68">
        <v>66</v>
      </c>
      <c r="K14" s="164"/>
      <c r="L14" s="165"/>
      <c r="M14" s="166"/>
      <c r="N14" s="68"/>
      <c r="O14" s="164"/>
      <c r="P14" s="165"/>
    </row>
    <row r="15" spans="1:16" ht="36.6" customHeight="1" thickBot="1">
      <c r="A15" s="375" t="s">
        <v>193</v>
      </c>
      <c r="B15" s="216" t="s">
        <v>47</v>
      </c>
      <c r="C15" s="217" t="s">
        <v>137</v>
      </c>
      <c r="D15" s="220">
        <f t="shared" si="1"/>
        <v>326</v>
      </c>
      <c r="E15" s="218">
        <v>92</v>
      </c>
      <c r="F15" s="218">
        <f>SUM(I15:J15)</f>
        <v>234</v>
      </c>
      <c r="G15" s="166">
        <f t="shared" ref="G15:G77" si="4">ROUND(F15*0.6,0)</f>
        <v>140</v>
      </c>
      <c r="H15" s="68"/>
      <c r="I15" s="164">
        <v>82</v>
      </c>
      <c r="J15" s="68">
        <v>152</v>
      </c>
      <c r="K15" s="164"/>
      <c r="L15" s="165"/>
      <c r="M15" s="166"/>
      <c r="N15" s="68"/>
      <c r="O15" s="164"/>
      <c r="P15" s="165"/>
    </row>
    <row r="16" spans="1:16" ht="35.25" customHeight="1" thickBot="1">
      <c r="A16" s="375" t="s">
        <v>194</v>
      </c>
      <c r="B16" s="216" t="s">
        <v>46</v>
      </c>
      <c r="C16" s="217" t="s">
        <v>274</v>
      </c>
      <c r="D16" s="220">
        <f t="shared" si="1"/>
        <v>164</v>
      </c>
      <c r="E16" s="218">
        <f>ROUND(F16*0.4,0)</f>
        <v>47</v>
      </c>
      <c r="F16" s="218">
        <f t="shared" si="2"/>
        <v>117</v>
      </c>
      <c r="G16" s="166">
        <f t="shared" si="4"/>
        <v>70</v>
      </c>
      <c r="H16" s="68"/>
      <c r="I16" s="164">
        <v>51</v>
      </c>
      <c r="J16" s="68">
        <v>66</v>
      </c>
      <c r="K16" s="164"/>
      <c r="L16" s="165"/>
      <c r="M16" s="166"/>
      <c r="N16" s="68"/>
      <c r="O16" s="164"/>
      <c r="P16" s="165"/>
    </row>
    <row r="17" spans="1:16" ht="41.25" customHeight="1" thickBot="1">
      <c r="A17" s="375" t="s">
        <v>195</v>
      </c>
      <c r="B17" s="216" t="s">
        <v>48</v>
      </c>
      <c r="C17" s="217" t="s">
        <v>286</v>
      </c>
      <c r="D17" s="220">
        <f t="shared" si="1"/>
        <v>234</v>
      </c>
      <c r="E17" s="220">
        <v>117</v>
      </c>
      <c r="F17" s="218">
        <f t="shared" si="2"/>
        <v>117</v>
      </c>
      <c r="G17" s="166">
        <v>117</v>
      </c>
      <c r="H17" s="68"/>
      <c r="I17" s="164">
        <v>51</v>
      </c>
      <c r="J17" s="68">
        <v>66</v>
      </c>
      <c r="K17" s="164"/>
      <c r="L17" s="165"/>
      <c r="M17" s="166"/>
      <c r="N17" s="68"/>
      <c r="O17" s="164"/>
      <c r="P17" s="165"/>
    </row>
    <row r="18" spans="1:16" ht="35.25" customHeight="1" thickBot="1">
      <c r="A18" s="375" t="s">
        <v>196</v>
      </c>
      <c r="B18" s="216" t="s">
        <v>305</v>
      </c>
      <c r="C18" s="217" t="s">
        <v>138</v>
      </c>
      <c r="D18" s="220">
        <f t="shared" si="1"/>
        <v>98</v>
      </c>
      <c r="E18" s="222">
        <f>ROUND(F18*0.4,0)</f>
        <v>28</v>
      </c>
      <c r="F18" s="218">
        <f t="shared" si="2"/>
        <v>70</v>
      </c>
      <c r="G18" s="166">
        <f t="shared" si="4"/>
        <v>42</v>
      </c>
      <c r="H18" s="74"/>
      <c r="I18" s="166">
        <v>0</v>
      </c>
      <c r="J18" s="68">
        <v>70</v>
      </c>
      <c r="K18" s="164"/>
      <c r="L18" s="165"/>
      <c r="M18" s="166"/>
      <c r="N18" s="68"/>
      <c r="O18" s="164"/>
      <c r="P18" s="165"/>
    </row>
    <row r="19" spans="1:16" ht="35.25" customHeight="1" thickBot="1">
      <c r="A19" s="375" t="s">
        <v>197</v>
      </c>
      <c r="B19" s="312" t="s">
        <v>269</v>
      </c>
      <c r="C19" s="217" t="s">
        <v>279</v>
      </c>
      <c r="D19" s="428">
        <f t="shared" si="1"/>
        <v>50</v>
      </c>
      <c r="E19" s="222">
        <f>ROUND(F19*0.4,0)</f>
        <v>14</v>
      </c>
      <c r="F19" s="428">
        <f t="shared" si="2"/>
        <v>36</v>
      </c>
      <c r="G19" s="166">
        <f t="shared" si="4"/>
        <v>22</v>
      </c>
      <c r="H19" s="181"/>
      <c r="I19" s="172">
        <v>36</v>
      </c>
      <c r="J19" s="171">
        <v>0</v>
      </c>
      <c r="K19" s="170"/>
      <c r="L19" s="73"/>
      <c r="M19" s="172"/>
      <c r="N19" s="171"/>
      <c r="O19" s="170"/>
      <c r="P19" s="73"/>
    </row>
    <row r="20" spans="1:16" ht="57" customHeight="1" thickBot="1">
      <c r="A20" s="311"/>
      <c r="B20" s="321" t="s">
        <v>200</v>
      </c>
      <c r="C20" s="244" t="s">
        <v>302</v>
      </c>
      <c r="D20" s="221">
        <f>SUM(D21:D27)</f>
        <v>680</v>
      </c>
      <c r="E20" s="221">
        <f>SUM(E21:E27)</f>
        <v>200</v>
      </c>
      <c r="F20" s="221">
        <f>SUM(F21:F27)</f>
        <v>480</v>
      </c>
      <c r="G20" s="221">
        <f>SUM(G21:G27)</f>
        <v>290</v>
      </c>
      <c r="H20" s="161"/>
      <c r="I20" s="160">
        <f>SUM(I21:I27)</f>
        <v>252</v>
      </c>
      <c r="J20" s="167">
        <f>SUM(J21:J27)</f>
        <v>228</v>
      </c>
      <c r="K20" s="163"/>
      <c r="L20" s="161"/>
      <c r="M20" s="160"/>
      <c r="N20" s="162"/>
      <c r="O20" s="163"/>
      <c r="P20" s="161"/>
    </row>
    <row r="21" spans="1:16" ht="35.25" customHeight="1" thickBot="1">
      <c r="A21" s="320" t="s">
        <v>198</v>
      </c>
      <c r="B21" s="216" t="s">
        <v>205</v>
      </c>
      <c r="C21" s="217" t="s">
        <v>137</v>
      </c>
      <c r="D21" s="220">
        <f t="shared" ref="D21:D27" si="5">SUM(E21:F21)</f>
        <v>145</v>
      </c>
      <c r="E21" s="218">
        <f>ROUND(F21*0.45,0)</f>
        <v>45</v>
      </c>
      <c r="F21" s="218">
        <f t="shared" ref="F21:F27" si="6">SUM(I21:J21)</f>
        <v>100</v>
      </c>
      <c r="G21" s="166">
        <f t="shared" ref="G21:G27" si="7">ROUND(F21*0.6,0)</f>
        <v>60</v>
      </c>
      <c r="H21" s="68"/>
      <c r="I21" s="164">
        <v>57</v>
      </c>
      <c r="J21" s="68">
        <v>43</v>
      </c>
      <c r="K21" s="164"/>
      <c r="L21" s="165"/>
      <c r="M21" s="166"/>
      <c r="N21" s="68"/>
      <c r="O21" s="164"/>
      <c r="P21" s="165"/>
    </row>
    <row r="22" spans="1:16" ht="35.25" customHeight="1" thickBot="1">
      <c r="A22" s="320" t="s">
        <v>201</v>
      </c>
      <c r="B22" s="312" t="s">
        <v>106</v>
      </c>
      <c r="C22" s="325" t="s">
        <v>139</v>
      </c>
      <c r="D22" s="219">
        <f t="shared" si="5"/>
        <v>125</v>
      </c>
      <c r="E22" s="218">
        <f t="shared" ref="E22" si="8">ROUND(F22*0.45,0)</f>
        <v>39</v>
      </c>
      <c r="F22" s="219">
        <f t="shared" si="6"/>
        <v>86</v>
      </c>
      <c r="G22" s="219">
        <f t="shared" si="7"/>
        <v>52</v>
      </c>
      <c r="H22" s="174"/>
      <c r="I22" s="172">
        <v>34</v>
      </c>
      <c r="J22" s="174">
        <v>52</v>
      </c>
      <c r="K22" s="172"/>
      <c r="L22" s="73"/>
      <c r="M22" s="172"/>
      <c r="N22" s="171"/>
      <c r="O22" s="170"/>
      <c r="P22" s="73"/>
    </row>
    <row r="23" spans="1:16" ht="34.950000000000003" customHeight="1" thickBot="1">
      <c r="A23" s="320" t="s">
        <v>202</v>
      </c>
      <c r="B23" s="70" t="s">
        <v>104</v>
      </c>
      <c r="C23" s="318" t="s">
        <v>138</v>
      </c>
      <c r="D23" s="220">
        <f t="shared" si="5"/>
        <v>109</v>
      </c>
      <c r="E23" s="218">
        <f>ROUND(F23*0.4,0)</f>
        <v>31</v>
      </c>
      <c r="F23" s="220">
        <f t="shared" si="6"/>
        <v>78</v>
      </c>
      <c r="G23" s="220">
        <f t="shared" si="7"/>
        <v>47</v>
      </c>
      <c r="H23" s="74"/>
      <c r="I23" s="175">
        <v>38</v>
      </c>
      <c r="J23" s="74">
        <v>40</v>
      </c>
      <c r="K23" s="175"/>
      <c r="L23" s="74"/>
      <c r="M23" s="175"/>
      <c r="N23" s="74"/>
      <c r="O23" s="175"/>
      <c r="P23" s="74"/>
    </row>
    <row r="24" spans="1:16" ht="34.950000000000003" customHeight="1" thickBot="1">
      <c r="A24" s="320" t="s">
        <v>203</v>
      </c>
      <c r="B24" s="70" t="s">
        <v>285</v>
      </c>
      <c r="C24" s="318" t="s">
        <v>274</v>
      </c>
      <c r="D24" s="220">
        <f t="shared" si="5"/>
        <v>151</v>
      </c>
      <c r="E24" s="218">
        <f t="shared" ref="E24:E27" si="9">ROUND(F24*0.4,0)</f>
        <v>43</v>
      </c>
      <c r="F24" s="220">
        <f t="shared" si="6"/>
        <v>108</v>
      </c>
      <c r="G24" s="220">
        <f t="shared" si="7"/>
        <v>65</v>
      </c>
      <c r="H24" s="319"/>
      <c r="I24" s="322">
        <v>51</v>
      </c>
      <c r="J24" s="323">
        <v>57</v>
      </c>
      <c r="K24" s="175"/>
      <c r="L24" s="74"/>
      <c r="M24" s="175"/>
      <c r="N24" s="74"/>
      <c r="O24" s="175"/>
      <c r="P24" s="74"/>
    </row>
    <row r="25" spans="1:16" ht="34.950000000000003" customHeight="1" thickBot="1">
      <c r="A25" s="320" t="s">
        <v>204</v>
      </c>
      <c r="B25" s="317" t="s">
        <v>105</v>
      </c>
      <c r="C25" s="318" t="s">
        <v>273</v>
      </c>
      <c r="D25" s="220">
        <f t="shared" si="5"/>
        <v>50</v>
      </c>
      <c r="E25" s="218">
        <f t="shared" si="9"/>
        <v>14</v>
      </c>
      <c r="F25" s="220">
        <f t="shared" si="6"/>
        <v>36</v>
      </c>
      <c r="G25" s="220">
        <f t="shared" si="7"/>
        <v>22</v>
      </c>
      <c r="H25" s="319"/>
      <c r="I25" s="322">
        <v>36</v>
      </c>
      <c r="J25" s="323">
        <v>0</v>
      </c>
      <c r="K25" s="175"/>
      <c r="L25" s="74"/>
      <c r="M25" s="175"/>
      <c r="N25" s="74"/>
      <c r="O25" s="175"/>
      <c r="P25" s="74"/>
    </row>
    <row r="26" spans="1:16" ht="34.950000000000003" customHeight="1" thickBot="1">
      <c r="A26" s="320" t="s">
        <v>232</v>
      </c>
      <c r="B26" s="70" t="s">
        <v>206</v>
      </c>
      <c r="C26" s="318" t="s">
        <v>138</v>
      </c>
      <c r="D26" s="220">
        <f t="shared" si="5"/>
        <v>50</v>
      </c>
      <c r="E26" s="218">
        <f t="shared" si="9"/>
        <v>14</v>
      </c>
      <c r="F26" s="220">
        <f t="shared" si="6"/>
        <v>36</v>
      </c>
      <c r="G26" s="220">
        <f t="shared" si="7"/>
        <v>22</v>
      </c>
      <c r="H26" s="319"/>
      <c r="I26" s="322">
        <v>0</v>
      </c>
      <c r="J26" s="323">
        <v>36</v>
      </c>
      <c r="K26" s="175"/>
      <c r="L26" s="74"/>
      <c r="M26" s="175"/>
      <c r="N26" s="74"/>
      <c r="O26" s="175"/>
      <c r="P26" s="74"/>
    </row>
    <row r="27" spans="1:16" ht="34.950000000000003" customHeight="1" thickBot="1">
      <c r="A27" s="320" t="s">
        <v>270</v>
      </c>
      <c r="B27" s="78" t="s">
        <v>207</v>
      </c>
      <c r="C27" s="325" t="s">
        <v>273</v>
      </c>
      <c r="D27" s="219">
        <f t="shared" si="5"/>
        <v>50</v>
      </c>
      <c r="E27" s="218">
        <f t="shared" si="9"/>
        <v>14</v>
      </c>
      <c r="F27" s="219">
        <f t="shared" si="6"/>
        <v>36</v>
      </c>
      <c r="G27" s="219">
        <f t="shared" si="7"/>
        <v>22</v>
      </c>
      <c r="H27" s="326"/>
      <c r="I27" s="327">
        <v>36</v>
      </c>
      <c r="J27" s="328">
        <v>0</v>
      </c>
      <c r="K27" s="173"/>
      <c r="L27" s="174"/>
      <c r="M27" s="173"/>
      <c r="N27" s="174"/>
      <c r="O27" s="173"/>
      <c r="P27" s="174"/>
    </row>
    <row r="28" spans="1:16" ht="57" customHeight="1" thickBot="1">
      <c r="A28" s="311"/>
      <c r="B28" s="331" t="s">
        <v>208</v>
      </c>
      <c r="C28" s="337" t="s">
        <v>209</v>
      </c>
      <c r="D28" s="221">
        <f t="shared" ref="D28" si="10">SUM(E28:F28)</f>
        <v>92</v>
      </c>
      <c r="E28" s="342">
        <f>SUM(E29:E30)</f>
        <v>54</v>
      </c>
      <c r="F28" s="221">
        <f t="shared" ref="F28" si="11">SUM(I28:J28)</f>
        <v>38</v>
      </c>
      <c r="G28" s="221">
        <f t="shared" ref="G28" si="12">ROUND(F28*0.6,0)</f>
        <v>23</v>
      </c>
      <c r="H28" s="332"/>
      <c r="I28" s="333">
        <v>38</v>
      </c>
      <c r="J28" s="334">
        <v>0</v>
      </c>
      <c r="K28" s="335"/>
      <c r="L28" s="336"/>
      <c r="M28" s="335"/>
      <c r="N28" s="336"/>
      <c r="O28" s="335"/>
      <c r="P28" s="336"/>
    </row>
    <row r="29" spans="1:16" ht="34.950000000000003" customHeight="1">
      <c r="A29" s="216" t="s">
        <v>271</v>
      </c>
      <c r="B29" s="274" t="s">
        <v>220</v>
      </c>
      <c r="C29" s="217" t="s">
        <v>272</v>
      </c>
      <c r="D29" s="218">
        <f t="shared" ref="D29" si="13">SUM(E29:F29)</f>
        <v>53</v>
      </c>
      <c r="E29" s="218">
        <f>ROUND(F29*0.4,0)</f>
        <v>15</v>
      </c>
      <c r="F29" s="218">
        <f t="shared" ref="F29" si="14">SUM(I29:J29)</f>
        <v>38</v>
      </c>
      <c r="G29" s="218">
        <f>SUM(I29:J29)</f>
        <v>38</v>
      </c>
      <c r="H29" s="329"/>
      <c r="I29" s="330">
        <v>38</v>
      </c>
      <c r="J29" s="339">
        <v>0</v>
      </c>
      <c r="K29" s="166"/>
      <c r="L29" s="165"/>
      <c r="M29" s="166"/>
      <c r="N29" s="72"/>
      <c r="O29" s="166"/>
      <c r="P29" s="165"/>
    </row>
    <row r="30" spans="1:16" ht="30.75" customHeight="1">
      <c r="A30" s="317"/>
      <c r="B30" s="70" t="s">
        <v>212</v>
      </c>
      <c r="C30" s="318"/>
      <c r="D30" s="220">
        <v>39</v>
      </c>
      <c r="E30" s="220">
        <v>39</v>
      </c>
      <c r="F30" s="220"/>
      <c r="G30" s="220"/>
      <c r="H30" s="319"/>
      <c r="I30" s="322"/>
      <c r="J30" s="323"/>
      <c r="K30" s="175"/>
      <c r="L30" s="74"/>
      <c r="M30" s="175"/>
      <c r="N30" s="74"/>
      <c r="O30" s="175"/>
      <c r="P30" s="74"/>
    </row>
    <row r="31" spans="1:16" ht="41.25" customHeight="1" thickBot="1">
      <c r="A31" s="210"/>
      <c r="B31" s="211" t="s">
        <v>233</v>
      </c>
      <c r="C31" s="212" t="s">
        <v>315</v>
      </c>
      <c r="D31" s="224">
        <f t="shared" si="1"/>
        <v>3888</v>
      </c>
      <c r="E31" s="213">
        <f>SUM(E32,E41,E46)</f>
        <v>1296</v>
      </c>
      <c r="F31" s="213">
        <f>SUM(F32,F41,F46)</f>
        <v>2592</v>
      </c>
      <c r="G31" s="213">
        <f t="shared" si="4"/>
        <v>1555</v>
      </c>
      <c r="H31" s="313"/>
      <c r="I31" s="314"/>
      <c r="J31" s="315"/>
      <c r="K31" s="314"/>
      <c r="L31" s="316"/>
      <c r="M31" s="314"/>
      <c r="N31" s="316"/>
      <c r="O31" s="314"/>
      <c r="P31" s="316"/>
    </row>
    <row r="32" spans="1:16" ht="42.75" customHeight="1" thickBot="1">
      <c r="A32" s="59" t="s">
        <v>49</v>
      </c>
      <c r="B32" s="58" t="s">
        <v>50</v>
      </c>
      <c r="C32" s="84" t="s">
        <v>303</v>
      </c>
      <c r="D32" s="53">
        <f>SUM(D33:D36)</f>
        <v>839</v>
      </c>
      <c r="E32" s="53">
        <f t="shared" ref="E32:G32" si="15">SUM(E33:E36)</f>
        <v>336</v>
      </c>
      <c r="F32" s="53">
        <f t="shared" si="15"/>
        <v>503</v>
      </c>
      <c r="G32" s="53">
        <f t="shared" si="15"/>
        <v>462</v>
      </c>
      <c r="H32" s="57"/>
      <c r="I32" s="133"/>
      <c r="J32" s="57"/>
      <c r="K32" s="133">
        <f t="shared" ref="K32" si="16">SUM(K33:K36)</f>
        <v>102</v>
      </c>
      <c r="L32" s="57">
        <f t="shared" ref="L32" si="17">SUM(L33:L36)</f>
        <v>105</v>
      </c>
      <c r="M32" s="133">
        <f t="shared" ref="M32" si="18">SUM(M33:M36)</f>
        <v>104</v>
      </c>
      <c r="N32" s="57">
        <f t="shared" ref="N32" si="19">SUM(N33:N36)</f>
        <v>88</v>
      </c>
      <c r="O32" s="133">
        <f t="shared" ref="O32" si="20">SUM(O33:O36)</f>
        <v>60</v>
      </c>
      <c r="P32" s="57">
        <f t="shared" ref="P32" si="21">SUM(P33:P36)</f>
        <v>44</v>
      </c>
    </row>
    <row r="33" spans="1:17" ht="36" customHeight="1" thickBot="1">
      <c r="A33" s="254" t="s">
        <v>69</v>
      </c>
      <c r="B33" s="66" t="s">
        <v>51</v>
      </c>
      <c r="C33" s="192" t="s">
        <v>186</v>
      </c>
      <c r="D33" s="67">
        <f t="shared" ref="D33:D40" si="22">SUM(E33:F33)</f>
        <v>70</v>
      </c>
      <c r="E33" s="67">
        <f>ROUND(F33*0.45,0)</f>
        <v>22</v>
      </c>
      <c r="F33" s="67">
        <f t="shared" ref="F33:F40" si="23">SUM(K33:P33)</f>
        <v>48</v>
      </c>
      <c r="G33" s="260">
        <f t="shared" si="4"/>
        <v>29</v>
      </c>
      <c r="H33" s="261"/>
      <c r="I33" s="185"/>
      <c r="J33" s="184"/>
      <c r="K33" s="185"/>
      <c r="L33" s="72"/>
      <c r="M33" s="183">
        <v>48</v>
      </c>
      <c r="N33" s="184"/>
      <c r="O33" s="185"/>
      <c r="P33" s="262"/>
    </row>
    <row r="34" spans="1:17" ht="35.25" customHeight="1" thickBot="1">
      <c r="A34" s="247" t="s">
        <v>78</v>
      </c>
      <c r="B34" s="61" t="s">
        <v>46</v>
      </c>
      <c r="C34" s="116" t="s">
        <v>187</v>
      </c>
      <c r="D34" s="62">
        <f t="shared" si="22"/>
        <v>79</v>
      </c>
      <c r="E34" s="67">
        <f t="shared" ref="E34:E35" si="24">INT(F34*0.45)</f>
        <v>24</v>
      </c>
      <c r="F34" s="62">
        <f t="shared" si="23"/>
        <v>55</v>
      </c>
      <c r="G34" s="62">
        <f t="shared" si="4"/>
        <v>33</v>
      </c>
      <c r="H34" s="64"/>
      <c r="I34" s="175"/>
      <c r="J34" s="230"/>
      <c r="K34" s="169">
        <v>34</v>
      </c>
      <c r="L34" s="74">
        <v>21</v>
      </c>
      <c r="M34" s="175"/>
      <c r="N34" s="230"/>
      <c r="O34" s="169"/>
      <c r="P34" s="74"/>
      <c r="Q34" s="388"/>
    </row>
    <row r="35" spans="1:17" ht="35.25" customHeight="1" thickBot="1">
      <c r="A35" s="247" t="s">
        <v>79</v>
      </c>
      <c r="B35" s="61" t="s">
        <v>52</v>
      </c>
      <c r="C35" s="116" t="s">
        <v>261</v>
      </c>
      <c r="D35" s="62">
        <f t="shared" si="22"/>
        <v>290</v>
      </c>
      <c r="E35" s="67">
        <f t="shared" si="24"/>
        <v>90</v>
      </c>
      <c r="F35" s="62">
        <f t="shared" si="23"/>
        <v>200</v>
      </c>
      <c r="G35" s="62">
        <v>200</v>
      </c>
      <c r="H35" s="64"/>
      <c r="I35" s="166"/>
      <c r="J35" s="74"/>
      <c r="K35" s="166">
        <v>34</v>
      </c>
      <c r="L35" s="74">
        <v>42</v>
      </c>
      <c r="M35" s="166">
        <v>28</v>
      </c>
      <c r="N35" s="74">
        <v>44</v>
      </c>
      <c r="O35" s="166">
        <v>30</v>
      </c>
      <c r="P35" s="165">
        <v>22</v>
      </c>
      <c r="Q35" s="389"/>
    </row>
    <row r="36" spans="1:17" ht="35.25" customHeight="1" thickBot="1">
      <c r="A36" s="248" t="s">
        <v>80</v>
      </c>
      <c r="B36" s="50" t="s">
        <v>48</v>
      </c>
      <c r="C36" s="265" t="s">
        <v>124</v>
      </c>
      <c r="D36" s="69">
        <f t="shared" si="22"/>
        <v>400</v>
      </c>
      <c r="E36" s="67">
        <v>200</v>
      </c>
      <c r="F36" s="82">
        <f t="shared" si="23"/>
        <v>200</v>
      </c>
      <c r="G36" s="52">
        <v>200</v>
      </c>
      <c r="H36" s="51"/>
      <c r="I36" s="170"/>
      <c r="J36" s="171"/>
      <c r="K36" s="170">
        <v>34</v>
      </c>
      <c r="L36" s="73">
        <v>42</v>
      </c>
      <c r="M36" s="172">
        <v>28</v>
      </c>
      <c r="N36" s="171">
        <v>44</v>
      </c>
      <c r="O36" s="170">
        <v>30</v>
      </c>
      <c r="P36" s="73">
        <v>22</v>
      </c>
      <c r="Q36" s="390"/>
    </row>
    <row r="37" spans="1:17" ht="35.25" customHeight="1" thickBot="1">
      <c r="A37" s="350" t="s">
        <v>149</v>
      </c>
      <c r="B37" s="268"/>
      <c r="C37" s="293" t="s">
        <v>312</v>
      </c>
      <c r="D37" s="277">
        <f>SUM(D38:D40)</f>
        <v>189</v>
      </c>
      <c r="E37" s="225">
        <f>SUM(E38:E40)</f>
        <v>63</v>
      </c>
      <c r="F37" s="226">
        <f t="shared" ref="F37:G37" si="25">SUM(F38:F40)</f>
        <v>126</v>
      </c>
      <c r="G37" s="226">
        <f t="shared" si="25"/>
        <v>75</v>
      </c>
      <c r="H37" s="278"/>
      <c r="I37" s="276"/>
      <c r="J37" s="278"/>
      <c r="K37" s="276"/>
      <c r="L37" s="278"/>
      <c r="M37" s="276"/>
      <c r="N37" s="278">
        <f>SUM(N38:N40)</f>
        <v>88</v>
      </c>
      <c r="O37" s="278">
        <f t="shared" ref="O37:P37" si="26">SUM(O38:O40)</f>
        <v>0</v>
      </c>
      <c r="P37" s="278">
        <f t="shared" si="26"/>
        <v>38</v>
      </c>
    </row>
    <row r="38" spans="1:17" ht="35.25" customHeight="1" thickBot="1">
      <c r="A38" s="61" t="s">
        <v>116</v>
      </c>
      <c r="B38" s="409" t="s">
        <v>83</v>
      </c>
      <c r="C38" s="110" t="s">
        <v>185</v>
      </c>
      <c r="D38" s="47">
        <f t="shared" si="22"/>
        <v>66</v>
      </c>
      <c r="E38" s="67">
        <f>INT(F38*0.5)</f>
        <v>22</v>
      </c>
      <c r="F38" s="47">
        <f t="shared" si="23"/>
        <v>44</v>
      </c>
      <c r="G38" s="46">
        <f t="shared" si="4"/>
        <v>26</v>
      </c>
      <c r="H38" s="394"/>
      <c r="I38" s="299"/>
      <c r="J38" s="298"/>
      <c r="K38" s="299"/>
      <c r="L38" s="298"/>
      <c r="M38" s="299"/>
      <c r="N38" s="298">
        <v>44</v>
      </c>
      <c r="O38" s="299"/>
      <c r="P38" s="298"/>
    </row>
    <row r="39" spans="1:17" ht="35.25" customHeight="1" thickBot="1">
      <c r="A39" s="61" t="s">
        <v>130</v>
      </c>
      <c r="B39" s="95" t="s">
        <v>174</v>
      </c>
      <c r="C39" s="116" t="s">
        <v>188</v>
      </c>
      <c r="D39" s="69">
        <f t="shared" si="22"/>
        <v>57</v>
      </c>
      <c r="E39" s="67">
        <f t="shared" ref="E39:E40" si="27">INT(F39*0.5)</f>
        <v>19</v>
      </c>
      <c r="F39" s="69">
        <f>SUM(K39:P39)</f>
        <v>38</v>
      </c>
      <c r="G39" s="46">
        <f>ROUND(F39*0.6,0)</f>
        <v>23</v>
      </c>
      <c r="H39" s="64"/>
      <c r="I39" s="175"/>
      <c r="J39" s="74"/>
      <c r="K39" s="175"/>
      <c r="L39" s="74"/>
      <c r="M39" s="175"/>
      <c r="N39" s="74"/>
      <c r="O39" s="175"/>
      <c r="P39" s="74">
        <v>38</v>
      </c>
    </row>
    <row r="40" spans="1:17" ht="35.25" customHeight="1" thickBot="1">
      <c r="A40" s="395" t="s">
        <v>131</v>
      </c>
      <c r="B40" s="70" t="s">
        <v>260</v>
      </c>
      <c r="C40" s="115" t="s">
        <v>185</v>
      </c>
      <c r="D40" s="82">
        <f t="shared" si="22"/>
        <v>66</v>
      </c>
      <c r="E40" s="67">
        <f t="shared" si="27"/>
        <v>22</v>
      </c>
      <c r="F40" s="62">
        <f t="shared" si="23"/>
        <v>44</v>
      </c>
      <c r="G40" s="82">
        <f t="shared" si="4"/>
        <v>26</v>
      </c>
      <c r="H40" s="64"/>
      <c r="I40" s="175"/>
      <c r="J40" s="74"/>
      <c r="K40" s="175"/>
      <c r="L40" s="74"/>
      <c r="M40" s="175"/>
      <c r="N40" s="74">
        <v>44</v>
      </c>
      <c r="O40" s="175"/>
      <c r="P40" s="74"/>
    </row>
    <row r="41" spans="1:17" ht="40.5" customHeight="1" thickBot="1">
      <c r="A41" s="351" t="s">
        <v>53</v>
      </c>
      <c r="B41" s="58" t="s">
        <v>54</v>
      </c>
      <c r="C41" s="121" t="s">
        <v>308</v>
      </c>
      <c r="D41" s="347">
        <f>SUM(D42:D43)</f>
        <v>281</v>
      </c>
      <c r="E41" s="347">
        <f>SUM(E42:E43)</f>
        <v>87</v>
      </c>
      <c r="F41" s="347">
        <f>SUM(F42:F43)</f>
        <v>194</v>
      </c>
      <c r="G41" s="347">
        <f>SUM(G42:G43)</f>
        <v>117</v>
      </c>
      <c r="H41" s="56"/>
      <c r="I41" s="163"/>
      <c r="J41" s="162"/>
      <c r="K41" s="168">
        <f>SUM(K42:K45)</f>
        <v>68</v>
      </c>
      <c r="L41" s="161">
        <f t="shared" ref="L41" si="28">SUM(L42:L45)</f>
        <v>126</v>
      </c>
      <c r="M41" s="163"/>
      <c r="N41" s="160"/>
      <c r="O41" s="168"/>
      <c r="P41" s="161"/>
    </row>
    <row r="42" spans="1:17" ht="35.25" customHeight="1">
      <c r="A42" s="246" t="s">
        <v>70</v>
      </c>
      <c r="B42" s="44" t="s">
        <v>47</v>
      </c>
      <c r="C42" s="110" t="s">
        <v>307</v>
      </c>
      <c r="D42" s="67">
        <f>SUM(E42:F42)</f>
        <v>153</v>
      </c>
      <c r="E42" s="634">
        <f>INT(F42*0.45)</f>
        <v>47</v>
      </c>
      <c r="F42" s="633">
        <f>SUM(K42:P42)</f>
        <v>106</v>
      </c>
      <c r="G42" s="46">
        <f t="shared" si="4"/>
        <v>64</v>
      </c>
      <c r="H42" s="55"/>
      <c r="I42" s="164"/>
      <c r="J42" s="68"/>
      <c r="K42" s="164">
        <v>51</v>
      </c>
      <c r="L42" s="632">
        <v>55</v>
      </c>
      <c r="M42" s="392"/>
      <c r="N42" s="68"/>
      <c r="O42" s="164"/>
      <c r="P42" s="165"/>
    </row>
    <row r="43" spans="1:17" ht="45" customHeight="1" thickBot="1">
      <c r="A43" s="246" t="s">
        <v>77</v>
      </c>
      <c r="B43" s="44" t="s">
        <v>97</v>
      </c>
      <c r="C43" s="110" t="s">
        <v>175</v>
      </c>
      <c r="D43" s="62">
        <f>SUM(E43:F43)</f>
        <v>128</v>
      </c>
      <c r="E43" s="63">
        <f>ROUND(F43*0.45,0)</f>
        <v>40</v>
      </c>
      <c r="F43" s="45">
        <f>SUM(K43:P43)</f>
        <v>88</v>
      </c>
      <c r="G43" s="46">
        <f t="shared" si="4"/>
        <v>53</v>
      </c>
      <c r="H43" s="55"/>
      <c r="I43" s="164"/>
      <c r="J43" s="68"/>
      <c r="K43" s="164">
        <v>17</v>
      </c>
      <c r="L43" s="165">
        <v>71</v>
      </c>
      <c r="M43" s="166"/>
      <c r="N43" s="68"/>
      <c r="O43" s="164"/>
      <c r="P43" s="165"/>
    </row>
    <row r="44" spans="1:17" ht="28.95" customHeight="1" thickBot="1">
      <c r="A44" s="267" t="s">
        <v>150</v>
      </c>
      <c r="B44" s="268"/>
      <c r="C44" s="277" t="s">
        <v>176</v>
      </c>
      <c r="D44" s="225">
        <f>SUM(D45)</f>
        <v>60</v>
      </c>
      <c r="E44" s="225">
        <f t="shared" ref="E44:G44" si="29">SUM(E45)</f>
        <v>20</v>
      </c>
      <c r="F44" s="225">
        <f t="shared" si="29"/>
        <v>40</v>
      </c>
      <c r="G44" s="225">
        <f t="shared" si="29"/>
        <v>24</v>
      </c>
      <c r="H44" s="270"/>
      <c r="I44" s="223"/>
      <c r="J44" s="271"/>
      <c r="K44" s="269"/>
      <c r="L44" s="270"/>
      <c r="M44" s="223"/>
      <c r="N44" s="461">
        <f>SUM(N45)</f>
        <v>40</v>
      </c>
      <c r="O44" s="269"/>
      <c r="P44" s="271"/>
    </row>
    <row r="45" spans="1:17" ht="45" customHeight="1" thickBot="1">
      <c r="A45" s="246" t="s">
        <v>121</v>
      </c>
      <c r="B45" s="50" t="s">
        <v>84</v>
      </c>
      <c r="C45" s="115" t="s">
        <v>309</v>
      </c>
      <c r="D45" s="82">
        <f>SUM(E45:F45)</f>
        <v>60</v>
      </c>
      <c r="E45" s="62">
        <f>INT(F45*0.5)</f>
        <v>20</v>
      </c>
      <c r="F45" s="45">
        <f>SUM(K45:P45)</f>
        <v>40</v>
      </c>
      <c r="G45" s="52">
        <f t="shared" si="4"/>
        <v>24</v>
      </c>
      <c r="H45" s="51"/>
      <c r="I45" s="170"/>
      <c r="J45" s="171"/>
      <c r="K45" s="170"/>
      <c r="L45" s="176"/>
      <c r="M45" s="172"/>
      <c r="N45" s="177">
        <v>40</v>
      </c>
      <c r="O45" s="170"/>
      <c r="P45" s="266"/>
    </row>
    <row r="46" spans="1:17" ht="35.25" customHeight="1" thickBot="1">
      <c r="A46" s="59" t="s">
        <v>55</v>
      </c>
      <c r="B46" s="58" t="s">
        <v>234</v>
      </c>
      <c r="C46" s="376" t="s">
        <v>306</v>
      </c>
      <c r="D46" s="83">
        <f t="shared" ref="D46" si="30">SUM(E46:F46)</f>
        <v>2768</v>
      </c>
      <c r="E46" s="56">
        <f>SUM(E47,E63,E70,E76,E79)</f>
        <v>873</v>
      </c>
      <c r="F46" s="56">
        <f>SUM(F47,F63,F70,F76,F79)</f>
        <v>1895</v>
      </c>
      <c r="G46" s="83">
        <f t="shared" si="4"/>
        <v>1137</v>
      </c>
      <c r="H46" s="54"/>
      <c r="I46" s="163"/>
      <c r="J46" s="162"/>
      <c r="K46" s="163">
        <f t="shared" ref="K46:P46" si="31">SUM(K61,K47,K57)</f>
        <v>340</v>
      </c>
      <c r="L46" s="163">
        <f t="shared" si="31"/>
        <v>411</v>
      </c>
      <c r="M46" s="163">
        <f t="shared" si="31"/>
        <v>400</v>
      </c>
      <c r="N46" s="163">
        <f t="shared" si="31"/>
        <v>576</v>
      </c>
      <c r="O46" s="163">
        <f t="shared" si="31"/>
        <v>480</v>
      </c>
      <c r="P46" s="287">
        <f t="shared" si="31"/>
        <v>314</v>
      </c>
    </row>
    <row r="47" spans="1:17" ht="41.25" customHeight="1" thickBot="1">
      <c r="A47" s="59" t="s">
        <v>57</v>
      </c>
      <c r="B47" s="58" t="s">
        <v>58</v>
      </c>
      <c r="C47" s="245" t="s">
        <v>313</v>
      </c>
      <c r="D47" s="83">
        <f>SUM(D48:D56)</f>
        <v>1133</v>
      </c>
      <c r="E47" s="83">
        <f>SUM(E48:E56)</f>
        <v>350</v>
      </c>
      <c r="F47" s="83">
        <f>SUM(F48:F56)</f>
        <v>783</v>
      </c>
      <c r="G47" s="83">
        <f>SUM(G48:G56)</f>
        <v>469</v>
      </c>
      <c r="H47" s="75"/>
      <c r="I47" s="163"/>
      <c r="J47" s="162"/>
      <c r="K47" s="168">
        <f>SUM(K48:K56)</f>
        <v>51</v>
      </c>
      <c r="L47" s="168">
        <f t="shared" ref="L47:P47" si="32">SUM(L48:L56)</f>
        <v>55</v>
      </c>
      <c r="M47" s="168">
        <f t="shared" si="32"/>
        <v>188</v>
      </c>
      <c r="N47" s="168">
        <f t="shared" si="32"/>
        <v>274</v>
      </c>
      <c r="O47" s="168">
        <f t="shared" si="32"/>
        <v>105</v>
      </c>
      <c r="P47" s="287">
        <f t="shared" si="32"/>
        <v>110</v>
      </c>
      <c r="Q47" s="391"/>
    </row>
    <row r="48" spans="1:17" ht="35.25" customHeight="1">
      <c r="A48" s="246" t="s">
        <v>71</v>
      </c>
      <c r="B48" s="44" t="s">
        <v>98</v>
      </c>
      <c r="C48" s="110" t="s">
        <v>125</v>
      </c>
      <c r="D48" s="45">
        <f t="shared" ref="D48:D61" si="33">SUM(E48:F48)</f>
        <v>49</v>
      </c>
      <c r="E48" s="62">
        <f>INT(F48*0.45)</f>
        <v>15</v>
      </c>
      <c r="F48" s="45">
        <f t="shared" ref="F48:F56" si="34">SUM(K48:P48)</f>
        <v>34</v>
      </c>
      <c r="G48" s="46">
        <f t="shared" si="4"/>
        <v>20</v>
      </c>
      <c r="H48" s="68"/>
      <c r="I48" s="164"/>
      <c r="J48" s="68"/>
      <c r="K48" s="164">
        <v>34</v>
      </c>
      <c r="L48" s="72"/>
      <c r="M48" s="166"/>
      <c r="N48" s="72"/>
      <c r="O48" s="166"/>
      <c r="P48" s="165"/>
    </row>
    <row r="49" spans="1:17" ht="35.25" customHeight="1">
      <c r="A49" s="246" t="s">
        <v>73</v>
      </c>
      <c r="B49" s="410" t="s">
        <v>242</v>
      </c>
      <c r="C49" s="110" t="s">
        <v>185</v>
      </c>
      <c r="D49" s="62">
        <f t="shared" si="33"/>
        <v>84</v>
      </c>
      <c r="E49" s="62">
        <f t="shared" ref="E49:E56" si="35">INT(F49*0.45)</f>
        <v>26</v>
      </c>
      <c r="F49" s="45">
        <f t="shared" si="34"/>
        <v>58</v>
      </c>
      <c r="G49" s="46">
        <f t="shared" si="4"/>
        <v>35</v>
      </c>
      <c r="H49" s="68"/>
      <c r="I49" s="164"/>
      <c r="J49" s="68"/>
      <c r="K49" s="164"/>
      <c r="L49" s="165"/>
      <c r="M49" s="166">
        <v>14</v>
      </c>
      <c r="N49" s="165">
        <v>44</v>
      </c>
      <c r="O49" s="166"/>
      <c r="P49" s="165"/>
    </row>
    <row r="50" spans="1:17" ht="35.25" customHeight="1">
      <c r="A50" s="246" t="s">
        <v>74</v>
      </c>
      <c r="B50" s="44" t="s">
        <v>91</v>
      </c>
      <c r="C50" s="110" t="s">
        <v>175</v>
      </c>
      <c r="D50" s="62">
        <f t="shared" si="33"/>
        <v>49</v>
      </c>
      <c r="E50" s="62">
        <f t="shared" si="35"/>
        <v>15</v>
      </c>
      <c r="F50" s="45">
        <f t="shared" si="34"/>
        <v>34</v>
      </c>
      <c r="G50" s="46">
        <f t="shared" si="4"/>
        <v>20</v>
      </c>
      <c r="H50" s="68"/>
      <c r="I50" s="164"/>
      <c r="J50" s="68"/>
      <c r="K50" s="164"/>
      <c r="L50" s="165">
        <v>34</v>
      </c>
      <c r="M50" s="166"/>
      <c r="N50" s="165"/>
      <c r="O50" s="166"/>
      <c r="P50" s="165"/>
    </row>
    <row r="51" spans="1:17" ht="45" customHeight="1">
      <c r="A51" s="246" t="s">
        <v>75</v>
      </c>
      <c r="B51" s="44" t="s">
        <v>99</v>
      </c>
      <c r="C51" s="110" t="s">
        <v>175</v>
      </c>
      <c r="D51" s="62">
        <f t="shared" si="33"/>
        <v>55</v>
      </c>
      <c r="E51" s="62">
        <f t="shared" si="35"/>
        <v>17</v>
      </c>
      <c r="F51" s="45">
        <f t="shared" si="34"/>
        <v>38</v>
      </c>
      <c r="G51" s="46">
        <f t="shared" si="4"/>
        <v>23</v>
      </c>
      <c r="H51" s="68"/>
      <c r="I51" s="164"/>
      <c r="J51" s="68"/>
      <c r="K51" s="164">
        <v>17</v>
      </c>
      <c r="L51" s="165">
        <v>21</v>
      </c>
      <c r="M51" s="166"/>
      <c r="N51" s="165"/>
      <c r="O51" s="166"/>
      <c r="P51" s="165"/>
    </row>
    <row r="52" spans="1:17" ht="35.25" customHeight="1">
      <c r="A52" s="246" t="s">
        <v>76</v>
      </c>
      <c r="B52" s="410" t="s">
        <v>243</v>
      </c>
      <c r="C52" s="110" t="s">
        <v>309</v>
      </c>
      <c r="D52" s="62">
        <f t="shared" si="33"/>
        <v>58</v>
      </c>
      <c r="E52" s="62">
        <f t="shared" si="35"/>
        <v>18</v>
      </c>
      <c r="F52" s="45">
        <f t="shared" si="34"/>
        <v>40</v>
      </c>
      <c r="G52" s="46">
        <f t="shared" si="4"/>
        <v>24</v>
      </c>
      <c r="H52" s="68"/>
      <c r="I52" s="164"/>
      <c r="J52" s="68"/>
      <c r="K52" s="164"/>
      <c r="L52" s="165"/>
      <c r="M52" s="166"/>
      <c r="N52" s="165">
        <v>40</v>
      </c>
      <c r="O52" s="166"/>
      <c r="P52" s="165"/>
    </row>
    <row r="53" spans="1:17" ht="35.25" customHeight="1">
      <c r="A53" s="246" t="s">
        <v>88</v>
      </c>
      <c r="B53" s="61" t="s">
        <v>100</v>
      </c>
      <c r="C53" s="110" t="s">
        <v>277</v>
      </c>
      <c r="D53" s="62">
        <f t="shared" si="33"/>
        <v>203</v>
      </c>
      <c r="E53" s="62">
        <f t="shared" si="35"/>
        <v>63</v>
      </c>
      <c r="F53" s="45">
        <f t="shared" si="34"/>
        <v>140</v>
      </c>
      <c r="G53" s="46">
        <f t="shared" si="4"/>
        <v>84</v>
      </c>
      <c r="H53" s="74"/>
      <c r="I53" s="175"/>
      <c r="J53" s="74"/>
      <c r="K53" s="175"/>
      <c r="L53" s="74"/>
      <c r="M53" s="175">
        <v>52</v>
      </c>
      <c r="N53" s="74">
        <v>88</v>
      </c>
      <c r="O53" s="175"/>
      <c r="P53" s="74"/>
    </row>
    <row r="54" spans="1:17" ht="34.950000000000003" customHeight="1">
      <c r="A54" s="246" t="s">
        <v>89</v>
      </c>
      <c r="B54" s="61" t="s">
        <v>101</v>
      </c>
      <c r="C54" s="110" t="s">
        <v>304</v>
      </c>
      <c r="D54" s="62">
        <f t="shared" si="33"/>
        <v>311</v>
      </c>
      <c r="E54" s="62">
        <f t="shared" si="35"/>
        <v>96</v>
      </c>
      <c r="F54" s="45">
        <f t="shared" si="34"/>
        <v>215</v>
      </c>
      <c r="G54" s="46">
        <f t="shared" si="4"/>
        <v>129</v>
      </c>
      <c r="H54" s="64"/>
      <c r="I54" s="175"/>
      <c r="J54" s="74"/>
      <c r="K54" s="175"/>
      <c r="L54" s="74"/>
      <c r="M54" s="175"/>
      <c r="N54" s="74"/>
      <c r="O54" s="175">
        <v>105</v>
      </c>
      <c r="P54" s="74">
        <v>110</v>
      </c>
    </row>
    <row r="55" spans="1:17" ht="35.25" customHeight="1">
      <c r="A55" s="246" t="s">
        <v>90</v>
      </c>
      <c r="B55" s="411" t="s">
        <v>244</v>
      </c>
      <c r="C55" s="110" t="s">
        <v>277</v>
      </c>
      <c r="D55" s="62">
        <f t="shared" si="33"/>
        <v>223</v>
      </c>
      <c r="E55" s="62">
        <f t="shared" si="35"/>
        <v>69</v>
      </c>
      <c r="F55" s="45">
        <f t="shared" si="34"/>
        <v>154</v>
      </c>
      <c r="G55" s="46">
        <f t="shared" si="4"/>
        <v>92</v>
      </c>
      <c r="H55" s="64"/>
      <c r="I55" s="175"/>
      <c r="J55" s="74"/>
      <c r="K55" s="175"/>
      <c r="L55" s="74"/>
      <c r="M55" s="175">
        <v>52</v>
      </c>
      <c r="N55" s="74">
        <v>102</v>
      </c>
      <c r="O55" s="175"/>
      <c r="P55" s="74"/>
    </row>
    <row r="56" spans="1:17" ht="35.25" customHeight="1" thickBot="1">
      <c r="A56" s="249" t="s">
        <v>92</v>
      </c>
      <c r="B56" s="272" t="s">
        <v>59</v>
      </c>
      <c r="C56" s="193" t="s">
        <v>186</v>
      </c>
      <c r="D56" s="69">
        <f t="shared" si="33"/>
        <v>101</v>
      </c>
      <c r="E56" s="62">
        <f t="shared" si="35"/>
        <v>31</v>
      </c>
      <c r="F56" s="69">
        <f t="shared" si="34"/>
        <v>70</v>
      </c>
      <c r="G56" s="273">
        <f t="shared" si="4"/>
        <v>42</v>
      </c>
      <c r="H56" s="76"/>
      <c r="I56" s="173"/>
      <c r="J56" s="174"/>
      <c r="K56" s="173"/>
      <c r="L56" s="174"/>
      <c r="M56" s="173">
        <v>70</v>
      </c>
      <c r="N56" s="174"/>
      <c r="O56" s="173"/>
      <c r="P56" s="174"/>
    </row>
    <row r="57" spans="1:17" ht="35.25" customHeight="1" thickBot="1">
      <c r="A57" s="267" t="s">
        <v>151</v>
      </c>
      <c r="B57" s="281"/>
      <c r="C57" s="294" t="s">
        <v>266</v>
      </c>
      <c r="D57" s="283">
        <f>SUM(D58:D60)</f>
        <v>170</v>
      </c>
      <c r="E57" s="283">
        <f>SUM(E58:E60)</f>
        <v>57</v>
      </c>
      <c r="F57" s="283">
        <f>SUM(F58:F60)</f>
        <v>113</v>
      </c>
      <c r="G57" s="283">
        <f>SUM(G58:G60)</f>
        <v>82</v>
      </c>
      <c r="H57" s="280"/>
      <c r="I57" s="281"/>
      <c r="J57" s="282"/>
      <c r="K57" s="286">
        <f t="shared" ref="K57:O57" si="36">SUM(K58:K60)</f>
        <v>0</v>
      </c>
      <c r="L57" s="397">
        <f t="shared" si="36"/>
        <v>0</v>
      </c>
      <c r="M57" s="286">
        <f t="shared" si="36"/>
        <v>36</v>
      </c>
      <c r="N57" s="397">
        <f t="shared" si="36"/>
        <v>40</v>
      </c>
      <c r="O57" s="285">
        <f t="shared" si="36"/>
        <v>15</v>
      </c>
      <c r="P57" s="398">
        <f>SUM(P58:P60)</f>
        <v>22</v>
      </c>
      <c r="Q57" s="279"/>
    </row>
    <row r="58" spans="1:17" ht="37.950000000000003" customHeight="1">
      <c r="A58" s="44" t="s">
        <v>142</v>
      </c>
      <c r="B58" s="274" t="s">
        <v>119</v>
      </c>
      <c r="C58" s="110" t="s">
        <v>309</v>
      </c>
      <c r="D58" s="45">
        <f t="shared" si="33"/>
        <v>60</v>
      </c>
      <c r="E58" s="45">
        <f>INT(F58*0.5)</f>
        <v>20</v>
      </c>
      <c r="F58" s="45">
        <f t="shared" ref="F58:F60" si="37">SUM(K58:P58)</f>
        <v>40</v>
      </c>
      <c r="G58" s="46">
        <f t="shared" si="4"/>
        <v>24</v>
      </c>
      <c r="H58" s="275"/>
      <c r="I58" s="166"/>
      <c r="J58" s="165"/>
      <c r="K58" s="149"/>
      <c r="L58" s="165"/>
      <c r="M58" s="166"/>
      <c r="N58" s="165">
        <v>40</v>
      </c>
      <c r="O58" s="166"/>
      <c r="P58" s="72"/>
    </row>
    <row r="59" spans="1:17" ht="36.6" customHeight="1">
      <c r="A59" s="247" t="s">
        <v>117</v>
      </c>
      <c r="B59" s="70" t="s">
        <v>129</v>
      </c>
      <c r="C59" s="110" t="s">
        <v>186</v>
      </c>
      <c r="D59" s="62">
        <f t="shared" si="33"/>
        <v>54</v>
      </c>
      <c r="E59" s="45">
        <f t="shared" ref="E59" si="38">INT(F59*0.5)</f>
        <v>18</v>
      </c>
      <c r="F59" s="62">
        <f t="shared" si="37"/>
        <v>36</v>
      </c>
      <c r="G59" s="46">
        <f t="shared" si="4"/>
        <v>22</v>
      </c>
      <c r="H59" s="64"/>
      <c r="I59" s="175"/>
      <c r="J59" s="74"/>
      <c r="K59" s="179"/>
      <c r="L59" s="74"/>
      <c r="M59" s="175">
        <v>36</v>
      </c>
      <c r="N59" s="74"/>
      <c r="O59" s="175"/>
      <c r="P59" s="74"/>
    </row>
    <row r="60" spans="1:17" ht="33.6" customHeight="1" thickBot="1">
      <c r="A60" s="249" t="s">
        <v>118</v>
      </c>
      <c r="B60" s="78" t="s">
        <v>235</v>
      </c>
      <c r="C60" s="115" t="s">
        <v>126</v>
      </c>
      <c r="D60" s="69">
        <f t="shared" si="33"/>
        <v>56</v>
      </c>
      <c r="E60" s="45">
        <f>INT(F60*0.52)</f>
        <v>19</v>
      </c>
      <c r="F60" s="69">
        <f t="shared" si="37"/>
        <v>37</v>
      </c>
      <c r="G60" s="82">
        <v>36</v>
      </c>
      <c r="H60" s="76"/>
      <c r="I60" s="173"/>
      <c r="J60" s="174"/>
      <c r="K60" s="180"/>
      <c r="L60" s="181"/>
      <c r="M60" s="173"/>
      <c r="N60" s="181"/>
      <c r="O60" s="173">
        <v>15</v>
      </c>
      <c r="P60" s="396">
        <v>22</v>
      </c>
    </row>
    <row r="61" spans="1:17" ht="35.25" customHeight="1" thickBot="1">
      <c r="A61" s="59" t="s">
        <v>60</v>
      </c>
      <c r="B61" s="58" t="s">
        <v>61</v>
      </c>
      <c r="C61" s="132" t="s">
        <v>314</v>
      </c>
      <c r="D61" s="83">
        <f t="shared" si="33"/>
        <v>1891</v>
      </c>
      <c r="E61" s="53">
        <f>SUM(E62,E69,E76,E79)</f>
        <v>779</v>
      </c>
      <c r="F61" s="53">
        <f>SUM(F63,F70,F77,F80)</f>
        <v>1112</v>
      </c>
      <c r="G61" s="83">
        <f t="shared" si="4"/>
        <v>667</v>
      </c>
      <c r="H61" s="57"/>
      <c r="I61" s="160"/>
      <c r="J61" s="161"/>
      <c r="K61" s="163">
        <f t="shared" ref="K61:P61" si="39">SUM(K62,K69,K76,K79)</f>
        <v>289</v>
      </c>
      <c r="L61" s="178">
        <f t="shared" si="39"/>
        <v>356</v>
      </c>
      <c r="M61" s="182">
        <f t="shared" si="39"/>
        <v>176</v>
      </c>
      <c r="N61" s="161">
        <f t="shared" si="39"/>
        <v>262</v>
      </c>
      <c r="O61" s="168">
        <f t="shared" si="39"/>
        <v>360</v>
      </c>
      <c r="P61" s="161">
        <f t="shared" si="39"/>
        <v>182</v>
      </c>
    </row>
    <row r="62" spans="1:17" ht="47.25" customHeight="1" thickBot="1">
      <c r="A62" s="59" t="s">
        <v>72</v>
      </c>
      <c r="B62" s="49" t="s">
        <v>102</v>
      </c>
      <c r="C62" s="358" t="s">
        <v>276</v>
      </c>
      <c r="D62" s="83">
        <f>SUM(D63:D64)</f>
        <v>664</v>
      </c>
      <c r="E62" s="83">
        <f>SUM(E63:E64)</f>
        <v>212</v>
      </c>
      <c r="F62" s="83">
        <f>SUM(F63:F64)</f>
        <v>452</v>
      </c>
      <c r="G62" s="83">
        <f>SUM(G63:G64)</f>
        <v>272</v>
      </c>
      <c r="H62" s="75"/>
      <c r="I62" s="163"/>
      <c r="J62" s="162"/>
      <c r="K62" s="163">
        <f>SUM(K63:K64)</f>
        <v>221</v>
      </c>
      <c r="L62" s="182">
        <f>SUM(L63:L64)</f>
        <v>231</v>
      </c>
      <c r="M62" s="163"/>
      <c r="N62" s="161"/>
      <c r="O62" s="182"/>
      <c r="P62" s="161"/>
    </row>
    <row r="63" spans="1:17" ht="40.5" customHeight="1" thickBot="1">
      <c r="A63" s="295" t="s">
        <v>62</v>
      </c>
      <c r="B63" s="296" t="s">
        <v>102</v>
      </c>
      <c r="C63" s="358" t="s">
        <v>175</v>
      </c>
      <c r="D63" s="355">
        <f t="shared" ref="D63:D80" si="40">SUM(E63:F63)</f>
        <v>386</v>
      </c>
      <c r="E63" s="355">
        <f>ROUND(F63*0.45,0)</f>
        <v>120</v>
      </c>
      <c r="F63" s="356">
        <f>SUM(K63:L63)</f>
        <v>266</v>
      </c>
      <c r="G63" s="356">
        <f t="shared" si="4"/>
        <v>160</v>
      </c>
      <c r="H63" s="298"/>
      <c r="I63" s="299"/>
      <c r="J63" s="357"/>
      <c r="K63" s="308">
        <v>119</v>
      </c>
      <c r="L63" s="298">
        <v>147</v>
      </c>
      <c r="M63" s="297"/>
      <c r="N63" s="298"/>
      <c r="O63" s="299"/>
      <c r="P63" s="298"/>
    </row>
    <row r="64" spans="1:17" ht="40.5" customHeight="1" thickBot="1">
      <c r="A64" s="586" t="s">
        <v>217</v>
      </c>
      <c r="B64" s="587"/>
      <c r="C64" s="434" t="s">
        <v>312</v>
      </c>
      <c r="D64" s="362">
        <f>SUM(D65:D66)</f>
        <v>278</v>
      </c>
      <c r="E64" s="362">
        <f t="shared" ref="E64:G64" si="41">SUM(E65:E66)</f>
        <v>92</v>
      </c>
      <c r="F64" s="363">
        <f t="shared" si="41"/>
        <v>186</v>
      </c>
      <c r="G64" s="361">
        <f t="shared" si="41"/>
        <v>112</v>
      </c>
      <c r="H64" s="364"/>
      <c r="I64" s="365"/>
      <c r="J64" s="364"/>
      <c r="K64" s="365">
        <f>SUM(K65:K66)</f>
        <v>102</v>
      </c>
      <c r="L64" s="364">
        <f>SUM(L65:L66)</f>
        <v>84</v>
      </c>
      <c r="M64" s="366"/>
      <c r="N64" s="367"/>
      <c r="O64" s="368"/>
      <c r="P64" s="369"/>
    </row>
    <row r="65" spans="1:17" ht="40.5" customHeight="1">
      <c r="A65" s="61" t="s">
        <v>177</v>
      </c>
      <c r="B65" s="302" t="s">
        <v>178</v>
      </c>
      <c r="C65" s="353" t="s">
        <v>275</v>
      </c>
      <c r="D65" s="359">
        <f t="shared" si="40"/>
        <v>139</v>
      </c>
      <c r="E65" s="359">
        <f>INT(F65*0.5)</f>
        <v>46</v>
      </c>
      <c r="F65" s="476">
        <f>SUM(K65:L65)</f>
        <v>93</v>
      </c>
      <c r="G65" s="359">
        <f t="shared" si="4"/>
        <v>56</v>
      </c>
      <c r="H65" s="354"/>
      <c r="I65" s="360"/>
      <c r="J65" s="354"/>
      <c r="K65" s="360">
        <v>51</v>
      </c>
      <c r="L65" s="354">
        <v>42</v>
      </c>
      <c r="M65" s="166"/>
      <c r="N65" s="165"/>
      <c r="O65" s="166"/>
      <c r="P65" s="165"/>
    </row>
    <row r="66" spans="1:17" ht="40.5" customHeight="1">
      <c r="A66" s="61" t="s">
        <v>179</v>
      </c>
      <c r="B66" s="302" t="s">
        <v>180</v>
      </c>
      <c r="C66" s="303" t="s">
        <v>275</v>
      </c>
      <c r="D66" s="304">
        <f t="shared" si="40"/>
        <v>139</v>
      </c>
      <c r="E66" s="359">
        <f>INT(F66*0.5)</f>
        <v>46</v>
      </c>
      <c r="F66" s="304">
        <f>SUM(K66:L66)</f>
        <v>93</v>
      </c>
      <c r="G66" s="304">
        <f t="shared" si="4"/>
        <v>56</v>
      </c>
      <c r="H66" s="306"/>
      <c r="I66" s="305"/>
      <c r="J66" s="306"/>
      <c r="K66" s="305">
        <v>51</v>
      </c>
      <c r="L66" s="306">
        <v>42</v>
      </c>
      <c r="M66" s="175"/>
      <c r="N66" s="74"/>
      <c r="O66" s="175"/>
      <c r="P66" s="74"/>
    </row>
    <row r="67" spans="1:17" ht="37.5" customHeight="1">
      <c r="A67" s="250" t="s">
        <v>93</v>
      </c>
      <c r="B67" s="400" t="s">
        <v>288</v>
      </c>
      <c r="C67" s="117" t="s">
        <v>140</v>
      </c>
      <c r="D67" s="300">
        <v>102</v>
      </c>
      <c r="E67" s="300"/>
      <c r="F67" s="104">
        <v>102</v>
      </c>
      <c r="G67" s="102"/>
      <c r="H67" s="301"/>
      <c r="I67" s="201"/>
      <c r="J67" s="202"/>
      <c r="K67" s="203">
        <v>102</v>
      </c>
      <c r="L67" s="205"/>
      <c r="M67" s="201"/>
      <c r="N67" s="205"/>
      <c r="O67" s="201"/>
      <c r="P67" s="206"/>
    </row>
    <row r="68" spans="1:17" ht="55.5" customHeight="1" thickBot="1">
      <c r="A68" s="251" t="s">
        <v>94</v>
      </c>
      <c r="B68" s="403" t="s">
        <v>289</v>
      </c>
      <c r="C68" s="118" t="s">
        <v>175</v>
      </c>
      <c r="D68" s="100">
        <v>72</v>
      </c>
      <c r="E68" s="100"/>
      <c r="F68" s="96">
        <v>72</v>
      </c>
      <c r="G68" s="100"/>
      <c r="H68" s="101"/>
      <c r="I68" s="207"/>
      <c r="J68" s="204"/>
      <c r="K68" s="207"/>
      <c r="L68" s="204">
        <v>72</v>
      </c>
      <c r="M68" s="207"/>
      <c r="N68" s="204"/>
      <c r="O68" s="207"/>
      <c r="P68" s="204"/>
    </row>
    <row r="69" spans="1:17" ht="54" customHeight="1" thickBot="1">
      <c r="A69" s="198" t="s">
        <v>63</v>
      </c>
      <c r="B69" s="405" t="s">
        <v>238</v>
      </c>
      <c r="C69" s="370" t="s">
        <v>316</v>
      </c>
      <c r="D69" s="221">
        <f>SUM(D70:D71)</f>
        <v>1262</v>
      </c>
      <c r="E69" s="221">
        <f>SUM(E70:E71)</f>
        <v>421</v>
      </c>
      <c r="F69" s="221">
        <f>SUM(F70:F71)</f>
        <v>841</v>
      </c>
      <c r="G69" s="386">
        <f>SUM(G70:G71)</f>
        <v>504</v>
      </c>
      <c r="H69" s="190">
        <f>SUM(H70:H71)</f>
        <v>30</v>
      </c>
      <c r="I69" s="387"/>
      <c r="J69" s="190"/>
      <c r="K69" s="387">
        <f>SUM(K70:K71)</f>
        <v>68</v>
      </c>
      <c r="L69" s="190">
        <f>SUM(L70:L71)</f>
        <v>125</v>
      </c>
      <c r="M69" s="387">
        <f>SUM(M70:M71)</f>
        <v>134</v>
      </c>
      <c r="N69" s="190">
        <f>SUM(N70:N71)</f>
        <v>216</v>
      </c>
      <c r="O69" s="190">
        <f t="shared" ref="O69:P69" si="42">SUM(O70:O71)</f>
        <v>210</v>
      </c>
      <c r="P69" s="190">
        <f t="shared" si="42"/>
        <v>88</v>
      </c>
      <c r="Q69" s="279"/>
    </row>
    <row r="70" spans="1:17" ht="57.75" customHeight="1" thickBot="1">
      <c r="A70" s="295" t="s">
        <v>64</v>
      </c>
      <c r="B70" s="406" t="s">
        <v>239</v>
      </c>
      <c r="C70" s="370" t="s">
        <v>304</v>
      </c>
      <c r="D70" s="356">
        <f t="shared" si="40"/>
        <v>771</v>
      </c>
      <c r="E70" s="355">
        <f>INT(F70*0.5)</f>
        <v>257</v>
      </c>
      <c r="F70" s="355">
        <f>SUM(K70:P70)</f>
        <v>514</v>
      </c>
      <c r="G70" s="355">
        <f t="shared" si="4"/>
        <v>308</v>
      </c>
      <c r="H70" s="298">
        <v>30</v>
      </c>
      <c r="I70" s="299"/>
      <c r="J70" s="298"/>
      <c r="K70" s="310"/>
      <c r="L70" s="298"/>
      <c r="M70" s="458">
        <v>92</v>
      </c>
      <c r="N70" s="459">
        <v>124</v>
      </c>
      <c r="O70" s="460">
        <v>210</v>
      </c>
      <c r="P70" s="459">
        <v>88</v>
      </c>
    </row>
    <row r="71" spans="1:17" ht="38.4" customHeight="1" thickBot="1">
      <c r="A71" s="588" t="s">
        <v>218</v>
      </c>
      <c r="B71" s="589"/>
      <c r="C71" s="422" t="s">
        <v>303</v>
      </c>
      <c r="D71" s="372">
        <f>SUM(D72:D73)</f>
        <v>491</v>
      </c>
      <c r="E71" s="277">
        <f>SUM(E72:E73)</f>
        <v>164</v>
      </c>
      <c r="F71" s="277">
        <f>SUM(F72:F73)</f>
        <v>327</v>
      </c>
      <c r="G71" s="277">
        <f>SUM(G72:G73)</f>
        <v>196</v>
      </c>
      <c r="H71" s="372"/>
      <c r="I71" s="276"/>
      <c r="J71" s="278"/>
      <c r="K71" s="373">
        <f>SUM(K72:K73)</f>
        <v>68</v>
      </c>
      <c r="L71" s="373">
        <f>SUM(L72:L73)</f>
        <v>125</v>
      </c>
      <c r="M71" s="373">
        <f t="shared" ref="M71:N71" si="43">SUM(M72:M73)</f>
        <v>42</v>
      </c>
      <c r="N71" s="373">
        <f t="shared" si="43"/>
        <v>92</v>
      </c>
      <c r="O71" s="373"/>
      <c r="P71" s="373"/>
    </row>
    <row r="72" spans="1:17" ht="38.4" customHeight="1">
      <c r="A72" s="307" t="s">
        <v>181</v>
      </c>
      <c r="B72" s="371" t="s">
        <v>184</v>
      </c>
      <c r="C72" s="110" t="s">
        <v>307</v>
      </c>
      <c r="D72" s="46">
        <f t="shared" si="40"/>
        <v>290</v>
      </c>
      <c r="E72" s="45">
        <f>ROUNDUP(F72*0.5,0)</f>
        <v>97</v>
      </c>
      <c r="F72" s="45">
        <f t="shared" ref="F72:F73" si="44">SUM(K72:P72)</f>
        <v>193</v>
      </c>
      <c r="G72" s="45">
        <f t="shared" si="4"/>
        <v>116</v>
      </c>
      <c r="H72" s="165"/>
      <c r="I72" s="166"/>
      <c r="J72" s="165"/>
      <c r="K72" s="166">
        <v>68</v>
      </c>
      <c r="L72" s="165">
        <v>125</v>
      </c>
      <c r="M72" s="166"/>
      <c r="N72" s="165"/>
      <c r="O72" s="166"/>
      <c r="P72" s="165"/>
    </row>
    <row r="73" spans="1:17" ht="38.4" customHeight="1">
      <c r="A73" s="249" t="s">
        <v>182</v>
      </c>
      <c r="B73" s="302" t="s">
        <v>183</v>
      </c>
      <c r="C73" s="229" t="s">
        <v>185</v>
      </c>
      <c r="D73" s="63">
        <f t="shared" si="40"/>
        <v>201</v>
      </c>
      <c r="E73" s="45">
        <f>ROUNDUP(F73*0.5,0)</f>
        <v>67</v>
      </c>
      <c r="F73" s="62">
        <f t="shared" si="44"/>
        <v>134</v>
      </c>
      <c r="G73" s="62">
        <f t="shared" si="4"/>
        <v>80</v>
      </c>
      <c r="H73" s="74"/>
      <c r="I73" s="175"/>
      <c r="J73" s="74"/>
      <c r="K73" s="175"/>
      <c r="L73" s="74"/>
      <c r="M73" s="175">
        <v>42</v>
      </c>
      <c r="N73" s="74">
        <v>92</v>
      </c>
      <c r="O73" s="175"/>
      <c r="P73" s="74"/>
    </row>
    <row r="74" spans="1:17" ht="75" customHeight="1">
      <c r="A74" s="251" t="s">
        <v>152</v>
      </c>
      <c r="B74" s="400" t="s">
        <v>290</v>
      </c>
      <c r="C74" s="309" t="s">
        <v>175</v>
      </c>
      <c r="D74" s="300">
        <v>114</v>
      </c>
      <c r="E74" s="300"/>
      <c r="F74" s="104">
        <v>114</v>
      </c>
      <c r="G74" s="102"/>
      <c r="H74" s="301"/>
      <c r="I74" s="201"/>
      <c r="J74" s="205"/>
      <c r="K74" s="201"/>
      <c r="L74" s="205">
        <v>114</v>
      </c>
      <c r="M74" s="201"/>
      <c r="N74" s="205"/>
      <c r="O74" s="201"/>
      <c r="P74" s="206"/>
    </row>
    <row r="75" spans="1:17" ht="68.25" customHeight="1" thickBot="1">
      <c r="A75" s="253" t="s">
        <v>96</v>
      </c>
      <c r="B75" s="402" t="s">
        <v>291</v>
      </c>
      <c r="C75" s="118" t="s">
        <v>126</v>
      </c>
      <c r="D75" s="97">
        <v>108</v>
      </c>
      <c r="E75" s="97"/>
      <c r="F75" s="475">
        <v>108</v>
      </c>
      <c r="G75" s="97"/>
      <c r="H75" s="98"/>
      <c r="I75" s="208"/>
      <c r="J75" s="209"/>
      <c r="K75" s="208"/>
      <c r="L75" s="209"/>
      <c r="M75" s="208">
        <v>36</v>
      </c>
      <c r="N75" s="209">
        <v>36</v>
      </c>
      <c r="O75" s="208"/>
      <c r="P75" s="474">
        <v>36</v>
      </c>
    </row>
    <row r="76" spans="1:17" ht="55.5" customHeight="1" thickBot="1">
      <c r="A76" s="198" t="s">
        <v>68</v>
      </c>
      <c r="B76" s="407" t="s">
        <v>240</v>
      </c>
      <c r="C76" s="194" t="s">
        <v>278</v>
      </c>
      <c r="D76" s="83">
        <f t="shared" si="40"/>
        <v>354</v>
      </c>
      <c r="E76" s="83">
        <f>SUM(E77:E77)</f>
        <v>110</v>
      </c>
      <c r="F76" s="53">
        <f>SUM(O76:P76)</f>
        <v>244</v>
      </c>
      <c r="G76" s="393">
        <f t="shared" si="4"/>
        <v>146</v>
      </c>
      <c r="H76" s="75"/>
      <c r="I76" s="160"/>
      <c r="J76" s="162"/>
      <c r="K76" s="163"/>
      <c r="L76" s="178"/>
      <c r="M76" s="163"/>
      <c r="N76" s="178"/>
      <c r="O76" s="163">
        <f>SUM(O77:O77)</f>
        <v>150</v>
      </c>
      <c r="P76" s="163">
        <f>SUM(P77:P77)</f>
        <v>94</v>
      </c>
    </row>
    <row r="77" spans="1:17" ht="65.25" customHeight="1">
      <c r="A77" s="252" t="s">
        <v>65</v>
      </c>
      <c r="B77" s="408" t="s">
        <v>241</v>
      </c>
      <c r="C77" s="194" t="s">
        <v>141</v>
      </c>
      <c r="D77" s="374">
        <f t="shared" si="40"/>
        <v>354</v>
      </c>
      <c r="E77" s="374">
        <f>ROUND(F77*0.45,0)</f>
        <v>110</v>
      </c>
      <c r="F77" s="374">
        <f>SUM(O77:P77)</f>
        <v>244</v>
      </c>
      <c r="G77" s="393">
        <f t="shared" si="4"/>
        <v>146</v>
      </c>
      <c r="H77" s="256"/>
      <c r="I77" s="257"/>
      <c r="J77" s="258"/>
      <c r="K77" s="195"/>
      <c r="L77" s="256"/>
      <c r="M77" s="195"/>
      <c r="N77" s="256"/>
      <c r="O77" s="195">
        <v>150</v>
      </c>
      <c r="P77" s="256">
        <v>94</v>
      </c>
    </row>
    <row r="78" spans="1:17" ht="69" customHeight="1" thickBot="1">
      <c r="A78" s="251" t="s">
        <v>153</v>
      </c>
      <c r="B78" s="401" t="s">
        <v>292</v>
      </c>
      <c r="C78" s="142" t="s">
        <v>188</v>
      </c>
      <c r="D78" s="100">
        <v>72</v>
      </c>
      <c r="E78" s="228"/>
      <c r="F78" s="100">
        <v>72</v>
      </c>
      <c r="G78" s="100"/>
      <c r="H78" s="103"/>
      <c r="I78" s="231"/>
      <c r="J78" s="232"/>
      <c r="K78" s="231"/>
      <c r="L78" s="233"/>
      <c r="M78" s="234"/>
      <c r="N78" s="233"/>
      <c r="O78" s="234">
        <v>36</v>
      </c>
      <c r="P78" s="232">
        <v>36</v>
      </c>
    </row>
    <row r="79" spans="1:17" ht="40.5" customHeight="1" thickBot="1">
      <c r="A79" s="59" t="s">
        <v>66</v>
      </c>
      <c r="B79" s="58" t="s">
        <v>103</v>
      </c>
      <c r="C79" s="432" t="s">
        <v>287</v>
      </c>
      <c r="D79" s="83">
        <f t="shared" si="40"/>
        <v>124</v>
      </c>
      <c r="E79" s="53">
        <f>ROUND(F79*0.41,0)</f>
        <v>36</v>
      </c>
      <c r="F79" s="83">
        <f t="shared" ref="F79:F80" si="45">SUM(K79:P79)</f>
        <v>88</v>
      </c>
      <c r="G79" s="83">
        <f t="shared" ref="G79:G80" si="46">ROUND(F79*0.6,0)</f>
        <v>53</v>
      </c>
      <c r="H79" s="75"/>
      <c r="I79" s="160"/>
      <c r="J79" s="161"/>
      <c r="K79" s="163"/>
      <c r="L79" s="178"/>
      <c r="M79" s="163">
        <f>SUM(M80)</f>
        <v>42</v>
      </c>
      <c r="N79" s="178">
        <f>SUM(N80)</f>
        <v>46</v>
      </c>
      <c r="O79" s="163"/>
      <c r="P79" s="178"/>
    </row>
    <row r="80" spans="1:17" ht="40.5" customHeight="1" thickBot="1">
      <c r="A80" s="77" t="s">
        <v>67</v>
      </c>
      <c r="B80" s="85" t="s">
        <v>103</v>
      </c>
      <c r="C80" s="127" t="s">
        <v>310</v>
      </c>
      <c r="D80" s="130">
        <f t="shared" si="40"/>
        <v>124</v>
      </c>
      <c r="E80" s="53">
        <f>ROUND(F80*0.41,0)</f>
        <v>36</v>
      </c>
      <c r="F80" s="128">
        <f t="shared" si="45"/>
        <v>88</v>
      </c>
      <c r="G80" s="130">
        <f t="shared" si="46"/>
        <v>53</v>
      </c>
      <c r="H80" s="131"/>
      <c r="I80" s="186"/>
      <c r="J80" s="188"/>
      <c r="K80" s="187"/>
      <c r="L80" s="129"/>
      <c r="M80" s="187">
        <v>42</v>
      </c>
      <c r="N80" s="129">
        <v>46</v>
      </c>
      <c r="O80" s="187"/>
      <c r="P80" s="129"/>
    </row>
    <row r="81" spans="1:21" ht="60.75" customHeight="1" thickBot="1">
      <c r="A81" s="404" t="s">
        <v>154</v>
      </c>
      <c r="B81" s="399" t="s">
        <v>293</v>
      </c>
      <c r="C81" s="143" t="s">
        <v>310</v>
      </c>
      <c r="D81" s="99">
        <v>72</v>
      </c>
      <c r="E81" s="97"/>
      <c r="F81" s="97">
        <v>72</v>
      </c>
      <c r="G81" s="100"/>
      <c r="H81" s="101"/>
      <c r="I81" s="208"/>
      <c r="J81" s="209"/>
      <c r="K81" s="208"/>
      <c r="L81" s="209"/>
      <c r="M81" s="208">
        <v>36</v>
      </c>
      <c r="N81" s="209">
        <v>36</v>
      </c>
      <c r="O81" s="208"/>
      <c r="P81" s="209"/>
    </row>
    <row r="82" spans="1:21" ht="35.25" customHeight="1" thickBot="1">
      <c r="A82" s="243"/>
      <c r="B82" s="112" t="s">
        <v>230</v>
      </c>
      <c r="C82" s="114"/>
      <c r="D82" s="83">
        <f>SUM(E82:F82)</f>
        <v>1512</v>
      </c>
      <c r="E82" s="83">
        <f>SUM(E37,E44,E57,E64,E71)+108</f>
        <v>504</v>
      </c>
      <c r="F82" s="83">
        <f>SUM(F37,F44,F57,F64,F71)+216</f>
        <v>1008</v>
      </c>
      <c r="G82" s="83">
        <f>SUM(G37,G44,G57,G64,G71)</f>
        <v>489</v>
      </c>
      <c r="H82" s="60"/>
      <c r="I82" s="189"/>
      <c r="J82" s="190"/>
      <c r="K82" s="189"/>
      <c r="L82" s="190"/>
      <c r="M82" s="189"/>
      <c r="N82" s="190"/>
      <c r="O82" s="189"/>
      <c r="P82" s="190"/>
      <c r="U82" s="430"/>
    </row>
    <row r="83" spans="1:21" ht="40.5" customHeight="1" thickBot="1">
      <c r="A83" s="111"/>
      <c r="B83" s="112" t="s">
        <v>231</v>
      </c>
      <c r="C83" s="122"/>
      <c r="D83" s="83">
        <f>SUM(E83:F83)</f>
        <v>5076</v>
      </c>
      <c r="E83" s="83">
        <f>SUM(E82,E31)-108</f>
        <v>1692</v>
      </c>
      <c r="F83" s="83">
        <f>SUM(F82,F31)-216</f>
        <v>3384</v>
      </c>
      <c r="G83" s="83">
        <f>SUM(G82,G31)</f>
        <v>2044</v>
      </c>
      <c r="H83" s="113"/>
      <c r="I83" s="123"/>
      <c r="J83" s="124"/>
      <c r="K83" s="123"/>
      <c r="L83" s="124"/>
      <c r="M83" s="123"/>
      <c r="N83" s="124"/>
      <c r="O83" s="123"/>
      <c r="P83" s="124"/>
    </row>
    <row r="84" spans="1:21" ht="40.5" customHeight="1" thickBot="1">
      <c r="A84" s="462"/>
      <c r="B84" s="463" t="s">
        <v>351</v>
      </c>
      <c r="C84" s="464"/>
      <c r="D84" s="465">
        <f>D10+D83</f>
        <v>7196</v>
      </c>
      <c r="E84" s="465">
        <f t="shared" ref="E84:G84" si="47">E10+E83</f>
        <v>2408</v>
      </c>
      <c r="F84" s="465">
        <f t="shared" si="47"/>
        <v>4788</v>
      </c>
      <c r="G84" s="465">
        <f t="shared" si="47"/>
        <v>2982</v>
      </c>
      <c r="H84" s="466"/>
      <c r="I84" s="467"/>
      <c r="J84" s="468"/>
      <c r="K84" s="467"/>
      <c r="L84" s="468"/>
      <c r="M84" s="467"/>
      <c r="N84" s="468"/>
      <c r="O84" s="469"/>
      <c r="P84" s="470"/>
    </row>
    <row r="85" spans="1:21" ht="42.75" customHeight="1">
      <c r="A85" s="255" t="s">
        <v>132</v>
      </c>
      <c r="B85" s="71" t="s">
        <v>133</v>
      </c>
      <c r="C85" s="62"/>
      <c r="D85" s="62"/>
      <c r="E85" s="62"/>
      <c r="F85" s="62"/>
      <c r="G85" s="62"/>
      <c r="H85" s="64"/>
      <c r="I85" s="125"/>
      <c r="J85" s="126"/>
      <c r="K85" s="125"/>
      <c r="L85" s="126"/>
      <c r="M85" s="125"/>
      <c r="N85" s="126"/>
      <c r="O85" s="566" t="s">
        <v>135</v>
      </c>
      <c r="P85" s="567"/>
      <c r="U85" s="430"/>
    </row>
    <row r="86" spans="1:21" ht="36" customHeight="1" thickBot="1">
      <c r="A86" s="255" t="s">
        <v>28</v>
      </c>
      <c r="B86" s="71" t="s">
        <v>236</v>
      </c>
      <c r="C86" s="62"/>
      <c r="D86" s="62"/>
      <c r="E86" s="62"/>
      <c r="F86" s="62"/>
      <c r="G86" s="62"/>
      <c r="H86" s="64"/>
      <c r="I86" s="125"/>
      <c r="J86" s="126"/>
      <c r="K86" s="125"/>
      <c r="L86" s="126"/>
      <c r="M86" s="125"/>
      <c r="N86" s="126"/>
      <c r="O86" s="568" t="s">
        <v>136</v>
      </c>
      <c r="P86" s="569"/>
    </row>
    <row r="87" spans="1:21" ht="34.5" customHeight="1">
      <c r="A87" s="580" t="s">
        <v>237</v>
      </c>
      <c r="B87" s="581"/>
      <c r="C87" s="581"/>
      <c r="D87" s="581"/>
      <c r="E87" s="582"/>
      <c r="F87" s="599" t="s">
        <v>20</v>
      </c>
      <c r="G87" s="590" t="s">
        <v>26</v>
      </c>
      <c r="H87" s="591"/>
      <c r="I87" s="578">
        <v>13</v>
      </c>
      <c r="J87" s="576">
        <v>12</v>
      </c>
      <c r="K87" s="578">
        <v>11</v>
      </c>
      <c r="L87" s="591">
        <v>11</v>
      </c>
      <c r="M87" s="578">
        <v>11</v>
      </c>
      <c r="N87" s="576">
        <v>13</v>
      </c>
      <c r="O87" s="578">
        <v>6</v>
      </c>
      <c r="P87" s="576">
        <v>7</v>
      </c>
    </row>
    <row r="88" spans="1:21" ht="21" customHeight="1" thickBot="1">
      <c r="A88" s="583"/>
      <c r="B88" s="584"/>
      <c r="C88" s="584"/>
      <c r="D88" s="584"/>
      <c r="E88" s="585"/>
      <c r="F88" s="600"/>
      <c r="G88" s="592"/>
      <c r="H88" s="593"/>
      <c r="I88" s="579"/>
      <c r="J88" s="577"/>
      <c r="K88" s="579"/>
      <c r="L88" s="593"/>
      <c r="M88" s="579"/>
      <c r="N88" s="577"/>
      <c r="O88" s="579"/>
      <c r="P88" s="577"/>
    </row>
    <row r="89" spans="1:21" ht="43.5" customHeight="1" thickBot="1">
      <c r="A89" s="602" t="s">
        <v>236</v>
      </c>
      <c r="B89" s="603"/>
      <c r="C89" s="603"/>
      <c r="D89" s="603"/>
      <c r="E89" s="604"/>
      <c r="F89" s="600"/>
      <c r="G89" s="594" t="s">
        <v>23</v>
      </c>
      <c r="H89" s="595"/>
      <c r="I89" s="48"/>
      <c r="J89" s="106"/>
      <c r="K89" s="107">
        <v>102</v>
      </c>
      <c r="L89" s="94">
        <v>114</v>
      </c>
      <c r="M89" s="105"/>
      <c r="N89" s="94"/>
      <c r="O89" s="48"/>
      <c r="P89" s="106"/>
      <c r="Q89" s="109"/>
    </row>
    <row r="90" spans="1:21" ht="60" customHeight="1" thickBot="1">
      <c r="A90" s="602" t="s">
        <v>134</v>
      </c>
      <c r="B90" s="603"/>
      <c r="C90" s="603"/>
      <c r="D90" s="603"/>
      <c r="E90" s="604"/>
      <c r="F90" s="600"/>
      <c r="G90" s="590" t="s">
        <v>123</v>
      </c>
      <c r="H90" s="591"/>
      <c r="I90" s="578"/>
      <c r="J90" s="576"/>
      <c r="K90" s="578"/>
      <c r="L90" s="576">
        <v>72</v>
      </c>
      <c r="M90" s="578">
        <v>72</v>
      </c>
      <c r="N90" s="576">
        <v>72</v>
      </c>
      <c r="O90" s="578">
        <v>36</v>
      </c>
      <c r="P90" s="576">
        <v>72</v>
      </c>
    </row>
    <row r="91" spans="1:21" ht="35.25" customHeight="1" thickBot="1">
      <c r="A91" s="602" t="s">
        <v>322</v>
      </c>
      <c r="B91" s="603"/>
      <c r="C91" s="603"/>
      <c r="D91" s="603"/>
      <c r="E91" s="604"/>
      <c r="F91" s="600"/>
      <c r="G91" s="592"/>
      <c r="H91" s="593"/>
      <c r="I91" s="579"/>
      <c r="J91" s="577"/>
      <c r="K91" s="579"/>
      <c r="L91" s="577"/>
      <c r="M91" s="579"/>
      <c r="N91" s="577"/>
      <c r="O91" s="579"/>
      <c r="P91" s="577"/>
    </row>
    <row r="92" spans="1:21" ht="35.25" customHeight="1" thickBot="1">
      <c r="A92" s="614" t="s">
        <v>323</v>
      </c>
      <c r="B92" s="615"/>
      <c r="C92" s="615"/>
      <c r="D92" s="615"/>
      <c r="E92" s="616"/>
      <c r="F92" s="600"/>
      <c r="G92" s="594" t="s">
        <v>211</v>
      </c>
      <c r="H92" s="595"/>
      <c r="I92" s="48"/>
      <c r="J92" s="108"/>
      <c r="K92" s="48"/>
      <c r="L92" s="108"/>
      <c r="M92" s="48"/>
      <c r="N92" s="108"/>
      <c r="O92" s="48"/>
      <c r="P92" s="108">
        <v>144</v>
      </c>
    </row>
    <row r="93" spans="1:21" ht="35.25" customHeight="1" thickBot="1">
      <c r="A93" s="611" t="s">
        <v>324</v>
      </c>
      <c r="B93" s="612"/>
      <c r="C93" s="612"/>
      <c r="D93" s="612"/>
      <c r="E93" s="613"/>
      <c r="F93" s="600"/>
      <c r="G93" s="594" t="s">
        <v>24</v>
      </c>
      <c r="H93" s="595"/>
      <c r="I93" s="48">
        <v>0</v>
      </c>
      <c r="J93" s="106">
        <v>3</v>
      </c>
      <c r="K93" s="105">
        <v>0</v>
      </c>
      <c r="L93" s="421">
        <v>3</v>
      </c>
      <c r="M93" s="105">
        <v>1</v>
      </c>
      <c r="N93" s="94">
        <v>2</v>
      </c>
      <c r="O93" s="48">
        <v>2</v>
      </c>
      <c r="P93" s="106">
        <v>2</v>
      </c>
    </row>
    <row r="94" spans="1:21" ht="43.5" customHeight="1" thickBot="1">
      <c r="A94" s="605"/>
      <c r="B94" s="606"/>
      <c r="C94" s="606"/>
      <c r="D94" s="606"/>
      <c r="E94" s="607"/>
      <c r="F94" s="600"/>
      <c r="G94" s="594" t="s">
        <v>25</v>
      </c>
      <c r="H94" s="595"/>
      <c r="I94" s="48">
        <v>2</v>
      </c>
      <c r="J94" s="106">
        <v>7</v>
      </c>
      <c r="K94" s="105">
        <v>1</v>
      </c>
      <c r="L94" s="94">
        <v>8</v>
      </c>
      <c r="M94" s="105">
        <v>3</v>
      </c>
      <c r="N94" s="94">
        <v>6</v>
      </c>
      <c r="O94" s="48">
        <v>1</v>
      </c>
      <c r="P94" s="106">
        <v>8</v>
      </c>
    </row>
    <row r="95" spans="1:21" ht="35.25" customHeight="1" thickBot="1">
      <c r="A95" s="608"/>
      <c r="B95" s="609"/>
      <c r="C95" s="609"/>
      <c r="D95" s="609"/>
      <c r="E95" s="610"/>
      <c r="F95" s="601"/>
      <c r="G95" s="594" t="s">
        <v>122</v>
      </c>
      <c r="H95" s="595"/>
      <c r="I95" s="48">
        <v>1</v>
      </c>
      <c r="J95" s="106">
        <v>0</v>
      </c>
      <c r="K95" s="105">
        <v>1</v>
      </c>
      <c r="L95" s="94">
        <v>0</v>
      </c>
      <c r="M95" s="105">
        <v>0</v>
      </c>
      <c r="N95" s="94">
        <v>1</v>
      </c>
      <c r="O95" s="48">
        <v>0</v>
      </c>
      <c r="P95" s="106">
        <v>0</v>
      </c>
    </row>
    <row r="96" spans="1:21" ht="35.25" customHeight="1">
      <c r="A96" s="227"/>
    </row>
    <row r="97" spans="1:20" ht="35.25" customHeight="1">
      <c r="A97" s="263"/>
      <c r="B97" s="264"/>
      <c r="C97" s="596"/>
      <c r="D97" s="596"/>
      <c r="E97" s="596"/>
      <c r="F97" s="596"/>
      <c r="G97" s="596"/>
      <c r="H97" s="596"/>
      <c r="I97" s="596"/>
      <c r="J97" s="598"/>
      <c r="K97" s="598"/>
      <c r="L97" s="284"/>
      <c r="M97" s="284"/>
      <c r="N97" s="284"/>
      <c r="O97" s="284"/>
      <c r="P97" s="284"/>
    </row>
    <row r="98" spans="1:20" ht="12" customHeight="1">
      <c r="A98" s="263"/>
      <c r="B98" s="263"/>
      <c r="C98" s="597"/>
      <c r="D98" s="596"/>
      <c r="E98" s="596"/>
      <c r="F98" s="596"/>
      <c r="G98" s="596"/>
      <c r="H98" s="596"/>
      <c r="I98" s="596"/>
      <c r="J98" s="263"/>
      <c r="K98" s="263"/>
      <c r="L98" s="284"/>
      <c r="M98" s="284"/>
      <c r="N98" s="284"/>
      <c r="O98" s="284"/>
      <c r="P98" s="284"/>
    </row>
    <row r="99" spans="1:20" ht="41.25" customHeight="1">
      <c r="A99" s="263"/>
      <c r="B99" s="263"/>
      <c r="C99" s="263"/>
      <c r="D99" s="263"/>
      <c r="E99" s="263"/>
      <c r="F99" s="263"/>
      <c r="G99" s="263"/>
      <c r="H99" s="263"/>
      <c r="I99" s="263"/>
      <c r="J99" s="263"/>
      <c r="K99" s="263"/>
      <c r="L99" s="263"/>
      <c r="M99" s="263"/>
      <c r="N99" s="263"/>
      <c r="O99" s="263"/>
      <c r="P99" s="263"/>
    </row>
    <row r="100" spans="1:20" ht="35.25" customHeight="1">
      <c r="A100" s="263"/>
      <c r="B100" s="263"/>
      <c r="C100" s="263"/>
      <c r="D100" s="263"/>
      <c r="E100" s="263"/>
      <c r="F100" s="263"/>
      <c r="G100" s="263"/>
      <c r="H100" s="263"/>
      <c r="I100" s="263"/>
      <c r="J100" s="263"/>
      <c r="K100" s="263"/>
      <c r="L100" s="263"/>
      <c r="M100" s="263"/>
      <c r="N100" s="263"/>
      <c r="O100" s="263"/>
      <c r="P100" s="263"/>
      <c r="T100" s="109"/>
    </row>
    <row r="101" spans="1:20" ht="22.5" customHeight="1"/>
    <row r="102" spans="1:20" ht="43.5" customHeight="1"/>
    <row r="103" spans="1:20" ht="35.25" customHeight="1">
      <c r="Q103" s="284"/>
    </row>
    <row r="104" spans="1:20" ht="49.5" customHeight="1">
      <c r="Q104" s="284"/>
    </row>
    <row r="105" spans="1:20" ht="42.75" customHeight="1">
      <c r="Q105" s="263"/>
    </row>
    <row r="106" spans="1:20" ht="27.75" customHeight="1">
      <c r="Q106" s="263"/>
    </row>
    <row r="107" spans="1:20" ht="46.5" customHeight="1">
      <c r="R107" s="284"/>
    </row>
    <row r="108" spans="1:20" ht="46.5" customHeight="1">
      <c r="R108" s="284"/>
    </row>
    <row r="109" spans="1:20" ht="27.75" customHeight="1">
      <c r="R109" s="263"/>
      <c r="T109" s="109"/>
    </row>
    <row r="110" spans="1:20" ht="27.75" customHeight="1">
      <c r="R110" s="263"/>
    </row>
  </sheetData>
  <mergeCells count="53">
    <mergeCell ref="C97:I97"/>
    <mergeCell ref="C98:I98"/>
    <mergeCell ref="J97:K97"/>
    <mergeCell ref="G92:H92"/>
    <mergeCell ref="M87:M88"/>
    <mergeCell ref="G94:H94"/>
    <mergeCell ref="G95:H95"/>
    <mergeCell ref="F87:F95"/>
    <mergeCell ref="G93:H93"/>
    <mergeCell ref="G90:H91"/>
    <mergeCell ref="A89:E89"/>
    <mergeCell ref="A94:E95"/>
    <mergeCell ref="A93:E93"/>
    <mergeCell ref="A92:E92"/>
    <mergeCell ref="A91:E91"/>
    <mergeCell ref="A90:E90"/>
    <mergeCell ref="P90:P91"/>
    <mergeCell ref="G87:H88"/>
    <mergeCell ref="I87:I88"/>
    <mergeCell ref="J87:J88"/>
    <mergeCell ref="K87:K88"/>
    <mergeCell ref="L87:L88"/>
    <mergeCell ref="G89:H89"/>
    <mergeCell ref="N90:N91"/>
    <mergeCell ref="L90:L91"/>
    <mergeCell ref="M90:M91"/>
    <mergeCell ref="O90:O91"/>
    <mergeCell ref="I90:I91"/>
    <mergeCell ref="J90:J91"/>
    <mergeCell ref="K90:K91"/>
    <mergeCell ref="P87:P88"/>
    <mergeCell ref="O85:P85"/>
    <mergeCell ref="O86:P86"/>
    <mergeCell ref="D8:H8"/>
    <mergeCell ref="D9:H9"/>
    <mergeCell ref="N87:N88"/>
    <mergeCell ref="O87:O88"/>
    <mergeCell ref="A87:E88"/>
    <mergeCell ref="A64:B64"/>
    <mergeCell ref="A71:B71"/>
    <mergeCell ref="I4:P4"/>
    <mergeCell ref="I5:J5"/>
    <mergeCell ref="A1:P1"/>
    <mergeCell ref="A4:A6"/>
    <mergeCell ref="B4:B6"/>
    <mergeCell ref="C4:C6"/>
    <mergeCell ref="D4:H4"/>
    <mergeCell ref="D5:D6"/>
    <mergeCell ref="E5:E6"/>
    <mergeCell ref="F5:H5"/>
    <mergeCell ref="K5:L5"/>
    <mergeCell ref="M5:N5"/>
    <mergeCell ref="O5:P5"/>
  </mergeCells>
  <phoneticPr fontId="4" type="noConversion"/>
  <printOptions horizontalCentered="1" verticalCentered="1"/>
  <pageMargins left="0.15748031496062992" right="0.19685039370078741" top="0.35433070866141736" bottom="0.47244094488188981" header="0" footer="0.43307086614173229"/>
  <pageSetup paperSize="9" scale="58" orientation="landscape" horizontalDpi="4294967292" verticalDpi="4294967292" r:id="rId1"/>
  <headerFooter>
    <oddHeader>&amp;C&amp;D</oddHeader>
  </headerFooter>
</worksheet>
</file>

<file path=xl/worksheets/sheet6.xml><?xml version="1.0" encoding="utf-8"?>
<worksheet xmlns="http://schemas.openxmlformats.org/spreadsheetml/2006/main" xmlns:r="http://schemas.openxmlformats.org/officeDocument/2006/relationships">
  <dimension ref="A1:K22"/>
  <sheetViews>
    <sheetView workbookViewId="0">
      <selection activeCell="A22" sqref="A22"/>
    </sheetView>
  </sheetViews>
  <sheetFormatPr defaultRowHeight="13.2"/>
  <sheetData>
    <row r="1" spans="1:7" s="288" customFormat="1" ht="17.399999999999999">
      <c r="A1" s="288" t="s">
        <v>173</v>
      </c>
    </row>
    <row r="3" spans="1:7">
      <c r="A3" s="620" t="s">
        <v>157</v>
      </c>
      <c r="B3" s="621"/>
      <c r="C3" s="621"/>
      <c r="D3" s="621"/>
      <c r="E3" s="621"/>
      <c r="F3" s="621"/>
      <c r="G3" s="622"/>
    </row>
    <row r="4" spans="1:7">
      <c r="A4" s="290" t="s">
        <v>158</v>
      </c>
      <c r="B4" s="620" t="s">
        <v>159</v>
      </c>
      <c r="C4" s="621"/>
      <c r="D4" s="621"/>
      <c r="E4" s="621"/>
      <c r="F4" s="621"/>
      <c r="G4" s="622"/>
    </row>
    <row r="5" spans="1:7">
      <c r="A5" s="289">
        <v>1</v>
      </c>
      <c r="B5" s="617" t="s">
        <v>160</v>
      </c>
      <c r="C5" s="618"/>
      <c r="D5" s="618"/>
      <c r="E5" s="618"/>
      <c r="F5" s="618"/>
      <c r="G5" s="619"/>
    </row>
    <row r="6" spans="1:7">
      <c r="A6" s="426">
        <v>2</v>
      </c>
      <c r="B6" s="617" t="s">
        <v>161</v>
      </c>
      <c r="C6" s="618"/>
      <c r="D6" s="618"/>
      <c r="E6" s="618"/>
      <c r="F6" s="618"/>
      <c r="G6" s="619"/>
    </row>
    <row r="7" spans="1:7">
      <c r="A7" s="426">
        <v>3</v>
      </c>
      <c r="B7" s="617" t="s">
        <v>267</v>
      </c>
      <c r="C7" s="618"/>
      <c r="D7" s="618"/>
      <c r="E7" s="618"/>
      <c r="F7" s="618"/>
      <c r="G7" s="619"/>
    </row>
    <row r="8" spans="1:7">
      <c r="A8" s="426">
        <v>4</v>
      </c>
      <c r="B8" s="617" t="s">
        <v>165</v>
      </c>
      <c r="C8" s="618"/>
      <c r="D8" s="618"/>
      <c r="E8" s="618"/>
      <c r="F8" s="618"/>
      <c r="G8" s="619"/>
    </row>
    <row r="9" spans="1:7">
      <c r="A9" s="426">
        <v>5</v>
      </c>
      <c r="B9" s="617" t="s">
        <v>166</v>
      </c>
      <c r="C9" s="618"/>
      <c r="D9" s="618"/>
      <c r="E9" s="618"/>
      <c r="F9" s="618"/>
      <c r="G9" s="619"/>
    </row>
    <row r="10" spans="1:7">
      <c r="A10" s="426">
        <v>6</v>
      </c>
      <c r="B10" s="617" t="s">
        <v>167</v>
      </c>
      <c r="C10" s="618"/>
      <c r="D10" s="618"/>
      <c r="E10" s="618"/>
      <c r="F10" s="618"/>
      <c r="G10" s="619"/>
    </row>
    <row r="11" spans="1:7">
      <c r="A11" s="426">
        <v>7</v>
      </c>
      <c r="B11" s="617" t="s">
        <v>268</v>
      </c>
      <c r="C11" s="618"/>
      <c r="D11" s="618"/>
      <c r="E11" s="618"/>
      <c r="F11" s="618"/>
      <c r="G11" s="619"/>
    </row>
    <row r="12" spans="1:7" ht="24" customHeight="1">
      <c r="A12" s="426">
        <v>8</v>
      </c>
      <c r="B12" s="623" t="s">
        <v>280</v>
      </c>
      <c r="C12" s="624"/>
      <c r="D12" s="624"/>
      <c r="E12" s="624"/>
      <c r="F12" s="624"/>
      <c r="G12" s="625"/>
    </row>
    <row r="13" spans="1:7">
      <c r="A13" s="289"/>
      <c r="B13" s="620" t="s">
        <v>162</v>
      </c>
      <c r="C13" s="621"/>
      <c r="D13" s="621"/>
      <c r="E13" s="621"/>
      <c r="F13" s="621"/>
      <c r="G13" s="622"/>
    </row>
    <row r="14" spans="1:7">
      <c r="A14" s="289">
        <v>9</v>
      </c>
      <c r="B14" s="617" t="s">
        <v>168</v>
      </c>
      <c r="C14" s="618"/>
      <c r="D14" s="618"/>
      <c r="E14" s="618"/>
      <c r="F14" s="618"/>
      <c r="G14" s="619"/>
    </row>
    <row r="15" spans="1:7" ht="28.2" customHeight="1">
      <c r="A15" s="289">
        <v>10</v>
      </c>
      <c r="B15" s="623" t="s">
        <v>281</v>
      </c>
      <c r="C15" s="624"/>
      <c r="D15" s="624"/>
      <c r="E15" s="624"/>
      <c r="F15" s="624"/>
      <c r="G15" s="625"/>
    </row>
    <row r="16" spans="1:7">
      <c r="A16" s="289"/>
      <c r="B16" s="620" t="s">
        <v>163</v>
      </c>
      <c r="C16" s="621"/>
      <c r="D16" s="621"/>
      <c r="E16" s="621"/>
      <c r="F16" s="621"/>
      <c r="G16" s="622"/>
    </row>
    <row r="17" spans="1:11">
      <c r="A17" s="289">
        <v>11</v>
      </c>
      <c r="B17" s="617" t="s">
        <v>164</v>
      </c>
      <c r="C17" s="618"/>
      <c r="D17" s="618"/>
      <c r="E17" s="618"/>
      <c r="F17" s="618"/>
      <c r="G17" s="619"/>
    </row>
    <row r="18" spans="1:11" ht="27" customHeight="1">
      <c r="A18" s="289">
        <v>12</v>
      </c>
      <c r="B18" s="623" t="s">
        <v>282</v>
      </c>
      <c r="C18" s="624"/>
      <c r="D18" s="624"/>
      <c r="E18" s="624"/>
      <c r="F18" s="624"/>
      <c r="G18" s="625"/>
    </row>
    <row r="19" spans="1:11" ht="23.25" customHeight="1">
      <c r="A19" s="427">
        <v>13</v>
      </c>
      <c r="B19" s="623" t="s">
        <v>283</v>
      </c>
      <c r="C19" s="624"/>
      <c r="D19" s="624"/>
      <c r="E19" s="624"/>
      <c r="F19" s="624"/>
      <c r="G19" s="625"/>
      <c r="K19" s="431"/>
    </row>
    <row r="20" spans="1:11">
      <c r="A20" s="289"/>
      <c r="B20" s="626" t="s">
        <v>169</v>
      </c>
      <c r="C20" s="627"/>
      <c r="D20" s="627"/>
      <c r="E20" s="627"/>
      <c r="F20" s="627"/>
      <c r="G20" s="627"/>
    </row>
    <row r="21" spans="1:11">
      <c r="A21" s="289">
        <v>14</v>
      </c>
      <c r="B21" s="628" t="s">
        <v>295</v>
      </c>
      <c r="C21" s="628"/>
      <c r="D21" s="628"/>
      <c r="E21" s="628"/>
      <c r="F21" s="628"/>
      <c r="G21" s="628"/>
    </row>
    <row r="22" spans="1:11">
      <c r="A22" s="291">
        <v>15</v>
      </c>
      <c r="B22" s="628" t="s">
        <v>170</v>
      </c>
      <c r="C22" s="628"/>
      <c r="D22" s="628"/>
      <c r="E22" s="628"/>
      <c r="F22" s="628"/>
      <c r="G22" s="628"/>
    </row>
  </sheetData>
  <mergeCells count="20">
    <mergeCell ref="B20:G20"/>
    <mergeCell ref="B21:G21"/>
    <mergeCell ref="B22:G22"/>
    <mergeCell ref="B16:G16"/>
    <mergeCell ref="B17:G17"/>
    <mergeCell ref="B18:G18"/>
    <mergeCell ref="B19:G19"/>
    <mergeCell ref="B15:G15"/>
    <mergeCell ref="B8:G8"/>
    <mergeCell ref="B9:G9"/>
    <mergeCell ref="B11:G11"/>
    <mergeCell ref="B10:G10"/>
    <mergeCell ref="B12:G12"/>
    <mergeCell ref="B13:G13"/>
    <mergeCell ref="B14:G14"/>
    <mergeCell ref="B7:G7"/>
    <mergeCell ref="A3:G3"/>
    <mergeCell ref="B4:G4"/>
    <mergeCell ref="B5:G5"/>
    <mergeCell ref="B6:G6"/>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dimension ref="A4:P25"/>
  <sheetViews>
    <sheetView topLeftCell="C1" zoomScale="80" zoomScaleNormal="80" workbookViewId="0">
      <selection activeCell="M12" sqref="M12:N12"/>
    </sheetView>
  </sheetViews>
  <sheetFormatPr defaultColWidth="9.109375" defaultRowHeight="14.4"/>
  <cols>
    <col min="1" max="2" width="9.109375" style="377" hidden="1" customWidth="1"/>
    <col min="3" max="4" width="7" style="377" customWidth="1"/>
    <col min="5" max="8" width="9.109375" style="377"/>
    <col min="9" max="9" width="16.88671875" style="377" customWidth="1"/>
    <col min="10" max="10" width="6.6640625" style="377" customWidth="1"/>
    <col min="11" max="11" width="6.44140625" style="377" customWidth="1"/>
    <col min="12" max="12" width="7.6640625" style="377" customWidth="1"/>
    <col min="13" max="13" width="9.109375" style="377"/>
    <col min="14" max="14" width="12.5546875" style="377" customWidth="1"/>
    <col min="15" max="16384" width="9.109375" style="377"/>
  </cols>
  <sheetData>
    <row r="4" spans="3:16" ht="15.6">
      <c r="C4" s="631" t="s">
        <v>221</v>
      </c>
      <c r="D4" s="631"/>
    </row>
    <row r="6" spans="3:16" ht="15.6">
      <c r="D6" s="377">
        <v>1</v>
      </c>
      <c r="E6" s="378" t="s">
        <v>325</v>
      </c>
      <c r="M6" s="378" t="s">
        <v>245</v>
      </c>
      <c r="N6" s="378"/>
    </row>
    <row r="7" spans="3:16">
      <c r="E7" s="379"/>
      <c r="F7" s="379"/>
      <c r="J7" s="380"/>
      <c r="K7" s="380"/>
    </row>
    <row r="8" spans="3:16" ht="15.6">
      <c r="D8" s="377">
        <v>2</v>
      </c>
      <c r="E8" s="381" t="s">
        <v>222</v>
      </c>
      <c r="F8" s="379"/>
      <c r="J8" s="629"/>
      <c r="K8" s="629"/>
      <c r="M8" s="629" t="s">
        <v>223</v>
      </c>
      <c r="N8" s="629"/>
    </row>
    <row r="9" spans="3:16">
      <c r="E9" s="379"/>
      <c r="F9" s="379"/>
      <c r="J9" s="380"/>
      <c r="K9" s="380"/>
    </row>
    <row r="10" spans="3:16" ht="15.6">
      <c r="D10" s="377">
        <v>3</v>
      </c>
      <c r="E10" s="384" t="s">
        <v>224</v>
      </c>
      <c r="F10" s="379"/>
      <c r="J10" s="385"/>
      <c r="K10" s="385"/>
      <c r="M10" s="629" t="s">
        <v>225</v>
      </c>
      <c r="N10" s="629"/>
    </row>
    <row r="11" spans="3:16">
      <c r="E11" s="379"/>
      <c r="F11" s="379"/>
      <c r="J11" s="380"/>
      <c r="K11" s="380"/>
      <c r="P11" s="382"/>
    </row>
    <row r="12" spans="3:16" ht="15.6">
      <c r="D12" s="377">
        <v>4</v>
      </c>
      <c r="E12" s="435" t="s">
        <v>317</v>
      </c>
      <c r="F12" s="379"/>
      <c r="J12" s="385"/>
      <c r="K12" s="385"/>
      <c r="M12" s="635" t="s">
        <v>226</v>
      </c>
      <c r="N12" s="635"/>
    </row>
    <row r="13" spans="3:16">
      <c r="E13" s="379"/>
      <c r="F13" s="379"/>
      <c r="J13" s="380"/>
      <c r="K13" s="380"/>
    </row>
    <row r="14" spans="3:16" ht="15.6">
      <c r="D14" s="377">
        <v>5</v>
      </c>
      <c r="E14" s="435" t="s">
        <v>318</v>
      </c>
      <c r="F14" s="379"/>
      <c r="J14" s="629"/>
      <c r="K14" s="629"/>
      <c r="M14" s="629" t="s">
        <v>227</v>
      </c>
      <c r="N14" s="629"/>
    </row>
    <row r="15" spans="3:16">
      <c r="E15" s="379"/>
      <c r="F15" s="379"/>
      <c r="J15" s="380"/>
      <c r="K15" s="380"/>
    </row>
    <row r="16" spans="3:16" ht="15.6">
      <c r="D16" s="377">
        <v>6</v>
      </c>
      <c r="E16" s="381" t="s">
        <v>228</v>
      </c>
      <c r="F16" s="379"/>
      <c r="J16" s="629"/>
      <c r="K16" s="629"/>
      <c r="M16" s="629" t="s">
        <v>294</v>
      </c>
      <c r="N16" s="629"/>
    </row>
    <row r="17" spans="4:14">
      <c r="E17" s="379"/>
      <c r="F17" s="379"/>
      <c r="J17" s="380"/>
      <c r="K17" s="380"/>
    </row>
    <row r="18" spans="4:14" ht="15.6">
      <c r="D18" s="377">
        <v>7</v>
      </c>
      <c r="E18" s="435" t="s">
        <v>319</v>
      </c>
      <c r="F18" s="379"/>
      <c r="J18" s="629"/>
      <c r="K18" s="629"/>
      <c r="M18" s="629" t="s">
        <v>229</v>
      </c>
      <c r="N18" s="629"/>
    </row>
    <row r="19" spans="4:14">
      <c r="E19" s="379"/>
      <c r="F19" s="379"/>
      <c r="J19" s="380"/>
      <c r="K19" s="380"/>
    </row>
    <row r="20" spans="4:14" ht="15.6">
      <c r="D20" s="377">
        <v>8</v>
      </c>
      <c r="E20" s="630" t="s">
        <v>320</v>
      </c>
      <c r="F20" s="630"/>
      <c r="G20" s="630"/>
      <c r="H20" s="630"/>
      <c r="I20" s="630"/>
      <c r="J20" s="630"/>
      <c r="K20" s="630"/>
      <c r="M20" s="629" t="s">
        <v>299</v>
      </c>
      <c r="N20" s="629"/>
    </row>
    <row r="21" spans="4:14" ht="16.8">
      <c r="J21" s="383"/>
    </row>
    <row r="25" spans="4:14" ht="16.8">
      <c r="J25" s="383" t="s">
        <v>321</v>
      </c>
    </row>
  </sheetData>
  <mergeCells count="13">
    <mergeCell ref="M12:N12"/>
    <mergeCell ref="C4:D4"/>
    <mergeCell ref="J8:K8"/>
    <mergeCell ref="M8:N8"/>
    <mergeCell ref="M10:N10"/>
    <mergeCell ref="M20:N20"/>
    <mergeCell ref="J14:K14"/>
    <mergeCell ref="M14:N14"/>
    <mergeCell ref="J16:K16"/>
    <mergeCell ref="M16:N16"/>
    <mergeCell ref="J18:K18"/>
    <mergeCell ref="M18:N18"/>
    <mergeCell ref="E20:K2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5</vt:i4>
      </vt:variant>
    </vt:vector>
  </HeadingPairs>
  <TitlesOfParts>
    <vt:vector size="12" baseType="lpstr">
      <vt:lpstr>Титульный лист</vt:lpstr>
      <vt:lpstr>Пояснительная записка</vt:lpstr>
      <vt:lpstr>Сводные данные по бюджету време</vt:lpstr>
      <vt:lpstr>График учебного процесса с 1.09</vt:lpstr>
      <vt:lpstr>План учебного процесса</vt:lpstr>
      <vt:lpstr>Перечень кабинетов</vt:lpstr>
      <vt:lpstr>Лист согласования</vt:lpstr>
      <vt:lpstr>'График учебного процесса с 1.09'!Область_печати</vt:lpstr>
      <vt:lpstr>'План учебного процесса'!Область_печати</vt:lpstr>
      <vt:lpstr>'Пояснительная записка'!Область_печати</vt:lpstr>
      <vt:lpstr>'Сводные данные по бюджету време'!Область_печати</vt:lpstr>
      <vt:lpstr>'Титульный лист'!Область_печати</vt:lpstr>
    </vt:vector>
  </TitlesOfParts>
  <Company>ДПК</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dc:creator>
  <cp:lastModifiedBy>fruity-maniak</cp:lastModifiedBy>
  <cp:lastPrinted>2020-03-14T11:10:45Z</cp:lastPrinted>
  <dcterms:created xsi:type="dcterms:W3CDTF">2011-03-18T09:27:51Z</dcterms:created>
  <dcterms:modified xsi:type="dcterms:W3CDTF">2020-08-30T08:03:09Z</dcterms:modified>
</cp:coreProperties>
</file>